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karinva\RKAS Pilv\Lepingute menetlus\Spetsialistide tabelid\LEPINGUD\YLEP 2020\RAM\RAM\Vabaduse plats 2\"/>
    </mc:Choice>
  </mc:AlternateContent>
  <xr:revisionPtr revIDLastSave="0" documentId="13_ncr:1_{B543779F-17AC-4E52-9528-BFF03B5B4D59}" xr6:coauthVersionLast="45" xr6:coauthVersionMax="45" xr10:uidLastSave="{00000000-0000-0000-0000-000000000000}"/>
  <bookViews>
    <workbookView xWindow="-120" yWindow="-120" windowWidth="29040" windowHeight="15840" tabRatio="862" xr2:uid="{00000000-000D-0000-FFFF-FFFF00000000}"/>
  </bookViews>
  <sheets>
    <sheet name="Lisa 3" sheetId="4" r:id="rId1"/>
    <sheet name="annuiteetgraafik_bilans_10.2020" sheetId="11" r:id="rId2"/>
    <sheet name="annuiteetgraafik_inv" sheetId="12" r:id="rId3"/>
    <sheet name="annuiteetgraafik_sisustus" sheetId="13" r:id="rId4"/>
    <sheet name="Annuiteetgraafik BIL_107" sheetId="10" r:id="rId5"/>
    <sheet name="Annuiteetgraafik_INV_107" sheetId="17" r:id="rId6"/>
    <sheet name="Annuiteetgraafik_TS_107" sheetId="14" r:id="rId7"/>
    <sheet name="Annuiteetgraafik BIL_RTKlt" sheetId="15" r:id="rId8"/>
    <sheet name="Annuiteetgraafik_INV_RTKlt" sheetId="16" r:id="rId9"/>
    <sheet name="Annuiteetgraafik_TS_RTKlt" sheetId="18" r:id="rId10"/>
  </sheets>
  <externalReferences>
    <externalReference r:id="rId11"/>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6" i="4" l="1"/>
  <c r="J37" i="4"/>
  <c r="J36" i="4"/>
  <c r="J34" i="4"/>
  <c r="J30" i="4"/>
  <c r="J29" i="4"/>
  <c r="J28" i="4"/>
  <c r="G25" i="4"/>
  <c r="E25" i="4"/>
  <c r="I16" i="4" l="1"/>
  <c r="I17" i="4"/>
  <c r="I18" i="4"/>
  <c r="I19" i="4"/>
  <c r="I20" i="4"/>
  <c r="I21" i="4"/>
  <c r="I22" i="4"/>
  <c r="I23" i="4"/>
  <c r="I24" i="4"/>
  <c r="I26" i="4"/>
  <c r="I27" i="4"/>
  <c r="I28" i="4"/>
  <c r="I29" i="4"/>
  <c r="I30" i="4"/>
  <c r="J16" i="4"/>
  <c r="J17" i="4"/>
  <c r="J18" i="4"/>
  <c r="J19" i="4"/>
  <c r="J20" i="4"/>
  <c r="J21" i="4"/>
  <c r="J22" i="4"/>
  <c r="J23" i="4"/>
  <c r="J24" i="4"/>
  <c r="J25" i="4"/>
  <c r="I25" i="4" s="1"/>
  <c r="J26" i="4"/>
  <c r="J27" i="4"/>
  <c r="E119" i="18"/>
  <c r="E118" i="18"/>
  <c r="E117" i="18"/>
  <c r="E116" i="18"/>
  <c r="E115" i="18"/>
  <c r="E114" i="18"/>
  <c r="E113" i="18"/>
  <c r="E112" i="18"/>
  <c r="E111" i="18"/>
  <c r="E110" i="18"/>
  <c r="E109" i="18"/>
  <c r="E108" i="18"/>
  <c r="E107" i="18"/>
  <c r="E106" i="18"/>
  <c r="E105" i="18"/>
  <c r="E104" i="18"/>
  <c r="E103" i="18"/>
  <c r="E102" i="18"/>
  <c r="E101" i="18"/>
  <c r="E100" i="18"/>
  <c r="E99" i="18"/>
  <c r="E98" i="18"/>
  <c r="E97" i="18"/>
  <c r="E96" i="18"/>
  <c r="E95" i="18"/>
  <c r="E94" i="18"/>
  <c r="E93" i="18"/>
  <c r="E92" i="18"/>
  <c r="E91" i="18"/>
  <c r="E90" i="18"/>
  <c r="E89" i="18"/>
  <c r="E88" i="18"/>
  <c r="E87" i="18"/>
  <c r="E86" i="18"/>
  <c r="E85" i="18"/>
  <c r="E84" i="18"/>
  <c r="E83" i="18"/>
  <c r="E82" i="18"/>
  <c r="E81" i="18"/>
  <c r="E80" i="18"/>
  <c r="E79" i="18"/>
  <c r="E78" i="18"/>
  <c r="E77" i="18"/>
  <c r="E76" i="18"/>
  <c r="E75" i="18"/>
  <c r="E74" i="18"/>
  <c r="E73" i="18"/>
  <c r="E72" i="18"/>
  <c r="E71" i="18"/>
  <c r="E70" i="18"/>
  <c r="E69" i="18"/>
  <c r="E68" i="18"/>
  <c r="E67" i="18"/>
  <c r="E66" i="18"/>
  <c r="E65" i="18"/>
  <c r="E64" i="18"/>
  <c r="E63" i="18"/>
  <c r="E62" i="18"/>
  <c r="E61" i="18"/>
  <c r="E60" i="18"/>
  <c r="E59" i="18"/>
  <c r="E58" i="18"/>
  <c r="E57" i="18"/>
  <c r="E56" i="18"/>
  <c r="E55" i="18"/>
  <c r="E54" i="18"/>
  <c r="E53" i="18"/>
  <c r="E52" i="18"/>
  <c r="E51" i="18"/>
  <c r="E50" i="18"/>
  <c r="E49" i="18"/>
  <c r="E48" i="18"/>
  <c r="E47" i="18"/>
  <c r="E46" i="18"/>
  <c r="E45" i="18"/>
  <c r="E44" i="18"/>
  <c r="E43" i="18"/>
  <c r="E42" i="18"/>
  <c r="E41" i="18"/>
  <c r="E40" i="18"/>
  <c r="E39" i="18"/>
  <c r="E38" i="18"/>
  <c r="E37" i="18"/>
  <c r="E36" i="18"/>
  <c r="E35" i="18"/>
  <c r="E34" i="18"/>
  <c r="E33" i="18"/>
  <c r="E32" i="18"/>
  <c r="E31" i="18"/>
  <c r="E30" i="18"/>
  <c r="E29" i="18"/>
  <c r="E28" i="18"/>
  <c r="E27" i="18"/>
  <c r="E26" i="18"/>
  <c r="E25" i="18"/>
  <c r="E24" i="18"/>
  <c r="E23" i="18"/>
  <c r="E22" i="18"/>
  <c r="E21" i="18"/>
  <c r="E20" i="18"/>
  <c r="E19" i="18"/>
  <c r="E18" i="18"/>
  <c r="E17" i="18"/>
  <c r="E16" i="18"/>
  <c r="E15" i="18"/>
  <c r="A15" i="18"/>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A93" i="18" s="1"/>
  <c r="A94" i="18" s="1"/>
  <c r="A95" i="18" s="1"/>
  <c r="A96" i="18" s="1"/>
  <c r="A97" i="18" s="1"/>
  <c r="A98" i="18" s="1"/>
  <c r="A99" i="18" s="1"/>
  <c r="A100" i="18" s="1"/>
  <c r="A101" i="18" s="1"/>
  <c r="A102" i="18" s="1"/>
  <c r="A103" i="18" s="1"/>
  <c r="A104" i="18" s="1"/>
  <c r="A105" i="18" s="1"/>
  <c r="A106" i="18" s="1"/>
  <c r="A107" i="18" s="1"/>
  <c r="A108" i="18" s="1"/>
  <c r="A109" i="18" s="1"/>
  <c r="A110" i="18" s="1"/>
  <c r="A111" i="18" s="1"/>
  <c r="A112" i="18" s="1"/>
  <c r="A113" i="18" s="1"/>
  <c r="A114" i="18" s="1"/>
  <c r="A115" i="18" s="1"/>
  <c r="A116" i="18" s="1"/>
  <c r="A117" i="18" s="1"/>
  <c r="A118" i="18" s="1"/>
  <c r="A119" i="18" s="1"/>
  <c r="L14" i="18"/>
  <c r="L15" i="18" s="1"/>
  <c r="L16" i="18" s="1"/>
  <c r="L17" i="18" s="1"/>
  <c r="L18" i="18" s="1"/>
  <c r="L19" i="18" s="1"/>
  <c r="L20" i="18" s="1"/>
  <c r="L21" i="18" s="1"/>
  <c r="L22" i="18" s="1"/>
  <c r="L23" i="18" s="1"/>
  <c r="L24" i="18" s="1"/>
  <c r="L25" i="18" s="1"/>
  <c r="L26" i="18" s="1"/>
  <c r="L27" i="18" s="1"/>
  <c r="L28" i="18" s="1"/>
  <c r="L29" i="18" s="1"/>
  <c r="L30" i="18" s="1"/>
  <c r="L31" i="18" s="1"/>
  <c r="L32" i="18" s="1"/>
  <c r="L33" i="18" s="1"/>
  <c r="L34" i="18" s="1"/>
  <c r="L35" i="18" s="1"/>
  <c r="L36" i="18" s="1"/>
  <c r="L37" i="18" s="1"/>
  <c r="L38" i="18" s="1"/>
  <c r="L39" i="18" s="1"/>
  <c r="L40" i="18" s="1"/>
  <c r="L41" i="18" s="1"/>
  <c r="L42" i="18" s="1"/>
  <c r="L43" i="18" s="1"/>
  <c r="L44" i="18" s="1"/>
  <c r="L45" i="18" s="1"/>
  <c r="L46" i="18" s="1"/>
  <c r="L47" i="18" s="1"/>
  <c r="L48" i="18" s="1"/>
  <c r="L49" i="18" s="1"/>
  <c r="L50" i="18" s="1"/>
  <c r="L51" i="18" s="1"/>
  <c r="L52" i="18" s="1"/>
  <c r="L53" i="18" s="1"/>
  <c r="L54" i="18" s="1"/>
  <c r="L55" i="18" s="1"/>
  <c r="L56" i="18" s="1"/>
  <c r="L57" i="18" s="1"/>
  <c r="L58" i="18" s="1"/>
  <c r="L59" i="18" s="1"/>
  <c r="L60" i="18" s="1"/>
  <c r="L61" i="18" s="1"/>
  <c r="L62" i="18" s="1"/>
  <c r="L63" i="18" s="1"/>
  <c r="L64" i="18" s="1"/>
  <c r="L65" i="18" s="1"/>
  <c r="L66" i="18" s="1"/>
  <c r="L67" i="18" s="1"/>
  <c r="L68" i="18" s="1"/>
  <c r="L69" i="18" s="1"/>
  <c r="L70" i="18" s="1"/>
  <c r="L71" i="18" s="1"/>
  <c r="L72" i="18" s="1"/>
  <c r="L73" i="18" s="1"/>
  <c r="L74" i="18" s="1"/>
  <c r="L75" i="18" s="1"/>
  <c r="L76" i="18" s="1"/>
  <c r="L77" i="18" s="1"/>
  <c r="L78" i="18" s="1"/>
  <c r="L79" i="18" s="1"/>
  <c r="L80" i="18" s="1"/>
  <c r="L81" i="18" s="1"/>
  <c r="L82" i="18" s="1"/>
  <c r="L83" i="18" s="1"/>
  <c r="L84" i="18" s="1"/>
  <c r="L85" i="18" s="1"/>
  <c r="L86" i="18" s="1"/>
  <c r="L87" i="18" s="1"/>
  <c r="L88" i="18" s="1"/>
  <c r="L89" i="18" s="1"/>
  <c r="L90" i="18" s="1"/>
  <c r="L91" i="18" s="1"/>
  <c r="L92" i="18" s="1"/>
  <c r="L93" i="18" s="1"/>
  <c r="L94" i="18" s="1"/>
  <c r="L95" i="18" s="1"/>
  <c r="L96" i="18" s="1"/>
  <c r="L97" i="18" s="1"/>
  <c r="L98" i="18" s="1"/>
  <c r="L99" i="18" s="1"/>
  <c r="L100" i="18" s="1"/>
  <c r="L101" i="18" s="1"/>
  <c r="L102" i="18" s="1"/>
  <c r="L103" i="18" s="1"/>
  <c r="L104" i="18" s="1"/>
  <c r="L105" i="18" s="1"/>
  <c r="L106" i="18" s="1"/>
  <c r="L107" i="18" s="1"/>
  <c r="L108" i="18" s="1"/>
  <c r="L109" i="18" s="1"/>
  <c r="L110" i="18" s="1"/>
  <c r="L111" i="18" s="1"/>
  <c r="L112" i="18" s="1"/>
  <c r="L113" i="18" s="1"/>
  <c r="L114" i="18" s="1"/>
  <c r="L115" i="18" s="1"/>
  <c r="L116" i="18" s="1"/>
  <c r="L117" i="18" s="1"/>
  <c r="L118" i="18" s="1"/>
  <c r="L119" i="18" s="1"/>
  <c r="F14" i="18"/>
  <c r="F15" i="18" s="1"/>
  <c r="F16" i="18" s="1"/>
  <c r="F17" i="18" s="1"/>
  <c r="F18" i="18" s="1"/>
  <c r="F19" i="18" s="1"/>
  <c r="F20" i="18" s="1"/>
  <c r="F21" i="18" s="1"/>
  <c r="F22" i="18" s="1"/>
  <c r="F23" i="18" s="1"/>
  <c r="F24" i="18" s="1"/>
  <c r="F25" i="18" s="1"/>
  <c r="F26" i="18" s="1"/>
  <c r="F27" i="18" s="1"/>
  <c r="F28" i="18" s="1"/>
  <c r="F29" i="18" s="1"/>
  <c r="F30" i="18" s="1"/>
  <c r="F31" i="18" s="1"/>
  <c r="F32" i="18" s="1"/>
  <c r="F33" i="18" s="1"/>
  <c r="F34" i="18" s="1"/>
  <c r="F35" i="18" s="1"/>
  <c r="F36" i="18" s="1"/>
  <c r="F37" i="18" s="1"/>
  <c r="F38" i="18" s="1"/>
  <c r="F39" i="18" s="1"/>
  <c r="F40" i="18" s="1"/>
  <c r="F41" i="18" s="1"/>
  <c r="F42" i="18" s="1"/>
  <c r="F43" i="18" s="1"/>
  <c r="F44" i="18" s="1"/>
  <c r="F45" i="18" s="1"/>
  <c r="F46" i="18" s="1"/>
  <c r="F47" i="18" s="1"/>
  <c r="F48" i="18" s="1"/>
  <c r="F49" i="18" s="1"/>
  <c r="F50" i="18" s="1"/>
  <c r="F51" i="18" s="1"/>
  <c r="F52" i="18" s="1"/>
  <c r="F53" i="18" s="1"/>
  <c r="F54" i="18" s="1"/>
  <c r="F55" i="18" s="1"/>
  <c r="F56" i="18" s="1"/>
  <c r="F57" i="18" s="1"/>
  <c r="F58" i="18" s="1"/>
  <c r="F59" i="18" s="1"/>
  <c r="F60" i="18" s="1"/>
  <c r="F61" i="18" s="1"/>
  <c r="F62" i="18" s="1"/>
  <c r="F63" i="18" s="1"/>
  <c r="F64" i="18" s="1"/>
  <c r="F65" i="18" s="1"/>
  <c r="F66" i="18" s="1"/>
  <c r="F67" i="18" s="1"/>
  <c r="F68" i="18" s="1"/>
  <c r="F69" i="18" s="1"/>
  <c r="F70" i="18" s="1"/>
  <c r="F71" i="18" s="1"/>
  <c r="F72" i="18" s="1"/>
  <c r="F73" i="18" s="1"/>
  <c r="F74" i="18" s="1"/>
  <c r="F75" i="18" s="1"/>
  <c r="F76" i="18" s="1"/>
  <c r="F77" i="18" s="1"/>
  <c r="F78" i="18" s="1"/>
  <c r="F79" i="18" s="1"/>
  <c r="F80" i="18" s="1"/>
  <c r="F81" i="18" s="1"/>
  <c r="F82" i="18" s="1"/>
  <c r="F83" i="18" s="1"/>
  <c r="F84" i="18" s="1"/>
  <c r="F85" i="18" s="1"/>
  <c r="F86" i="18" s="1"/>
  <c r="F87" i="18" s="1"/>
  <c r="F88" i="18" s="1"/>
  <c r="F89" i="18" s="1"/>
  <c r="F90" i="18" s="1"/>
  <c r="F91" i="18" s="1"/>
  <c r="F92" i="18" s="1"/>
  <c r="F93" i="18" s="1"/>
  <c r="F94" i="18" s="1"/>
  <c r="F95" i="18" s="1"/>
  <c r="F96" i="18" s="1"/>
  <c r="F97" i="18" s="1"/>
  <c r="F98" i="18" s="1"/>
  <c r="F99" i="18" s="1"/>
  <c r="F100" i="18" s="1"/>
  <c r="F101" i="18" s="1"/>
  <c r="F102" i="18" s="1"/>
  <c r="F103" i="18" s="1"/>
  <c r="F104" i="18" s="1"/>
  <c r="F105" i="18" s="1"/>
  <c r="F106" i="18" s="1"/>
  <c r="F107" i="18" s="1"/>
  <c r="F108" i="18" s="1"/>
  <c r="F109" i="18" s="1"/>
  <c r="F110" i="18" s="1"/>
  <c r="F111" i="18" s="1"/>
  <c r="F112" i="18" s="1"/>
  <c r="F113" i="18" s="1"/>
  <c r="F114" i="18" s="1"/>
  <c r="F115" i="18" s="1"/>
  <c r="F116" i="18" s="1"/>
  <c r="F117" i="18" s="1"/>
  <c r="F118" i="18" s="1"/>
  <c r="F119" i="18" s="1"/>
  <c r="E14" i="18"/>
  <c r="D14" i="18"/>
  <c r="C14" i="18"/>
  <c r="G14" i="18" s="1"/>
  <c r="C15" i="18" s="1"/>
  <c r="G15" i="18" s="1"/>
  <c r="C16" i="18" s="1"/>
  <c r="A14" i="18"/>
  <c r="P10" i="18"/>
  <c r="P9" i="18"/>
  <c r="D9" i="18"/>
  <c r="P8" i="18"/>
  <c r="N14" i="18" s="1"/>
  <c r="O8" i="18"/>
  <c r="O9" i="18" s="1"/>
  <c r="D8" i="18"/>
  <c r="P7" i="18"/>
  <c r="P6" i="18"/>
  <c r="B4" i="18"/>
  <c r="E119" i="16"/>
  <c r="E118" i="16"/>
  <c r="E117" i="16"/>
  <c r="E116" i="16"/>
  <c r="E115" i="16"/>
  <c r="E114" i="16"/>
  <c r="E113" i="16"/>
  <c r="E112" i="16"/>
  <c r="E111" i="16"/>
  <c r="E110" i="16"/>
  <c r="E109" i="16"/>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N14" i="16"/>
  <c r="F14" i="16"/>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E14" i="16"/>
  <c r="C14" i="16"/>
  <c r="G14" i="16" s="1"/>
  <c r="C15" i="16" s="1"/>
  <c r="A14" i="16"/>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P10" i="16"/>
  <c r="D8" i="16"/>
  <c r="D9" i="16" s="1"/>
  <c r="P7" i="16"/>
  <c r="P6" i="16"/>
  <c r="L14" i="16" s="1"/>
  <c r="L15" i="16" s="1"/>
  <c r="L16" i="16" s="1"/>
  <c r="L17" i="16" s="1"/>
  <c r="L18" i="16" s="1"/>
  <c r="L19" i="16" s="1"/>
  <c r="L20" i="16" s="1"/>
  <c r="L21" i="16" s="1"/>
  <c r="L22" i="16" s="1"/>
  <c r="L23" i="16" s="1"/>
  <c r="L24" i="16" s="1"/>
  <c r="L25" i="16" s="1"/>
  <c r="L26" i="16" s="1"/>
  <c r="L27" i="16" s="1"/>
  <c r="L28" i="16" s="1"/>
  <c r="L29" i="16" s="1"/>
  <c r="L30" i="16" s="1"/>
  <c r="L31" i="16" s="1"/>
  <c r="L32" i="16" s="1"/>
  <c r="L33" i="16" s="1"/>
  <c r="L34" i="16" s="1"/>
  <c r="L35" i="16" s="1"/>
  <c r="L36" i="16" s="1"/>
  <c r="L37" i="16" s="1"/>
  <c r="L38" i="16" s="1"/>
  <c r="L39" i="16" s="1"/>
  <c r="L40" i="16" s="1"/>
  <c r="L41" i="16" s="1"/>
  <c r="L42" i="16" s="1"/>
  <c r="L43" i="16" s="1"/>
  <c r="L44" i="16" s="1"/>
  <c r="L45" i="16" s="1"/>
  <c r="L46" i="16" s="1"/>
  <c r="L47" i="16" s="1"/>
  <c r="L48" i="16" s="1"/>
  <c r="L49" i="16" s="1"/>
  <c r="L50" i="16" s="1"/>
  <c r="L51" i="16" s="1"/>
  <c r="L52" i="16" s="1"/>
  <c r="L53" i="16" s="1"/>
  <c r="L54" i="16" s="1"/>
  <c r="L55" i="16" s="1"/>
  <c r="L56" i="16" s="1"/>
  <c r="L57" i="16" s="1"/>
  <c r="L58" i="16" s="1"/>
  <c r="L59" i="16" s="1"/>
  <c r="L60" i="16" s="1"/>
  <c r="L61" i="16" s="1"/>
  <c r="L62" i="16" s="1"/>
  <c r="L63" i="16" s="1"/>
  <c r="L64" i="16" s="1"/>
  <c r="L65" i="16" s="1"/>
  <c r="L66" i="16" s="1"/>
  <c r="L67" i="16" s="1"/>
  <c r="L68" i="16" s="1"/>
  <c r="L69" i="16" s="1"/>
  <c r="L70" i="16" s="1"/>
  <c r="L71" i="16" s="1"/>
  <c r="L72" i="16" s="1"/>
  <c r="L73" i="16" s="1"/>
  <c r="L74" i="16" s="1"/>
  <c r="L75" i="16" s="1"/>
  <c r="L76" i="16" s="1"/>
  <c r="L77" i="16" s="1"/>
  <c r="L78" i="16" s="1"/>
  <c r="L79" i="16" s="1"/>
  <c r="L80" i="16" s="1"/>
  <c r="L81" i="16" s="1"/>
  <c r="L82" i="16" s="1"/>
  <c r="L83" i="16" s="1"/>
  <c r="L84" i="16" s="1"/>
  <c r="L85" i="16" s="1"/>
  <c r="L86" i="16" s="1"/>
  <c r="L87" i="16" s="1"/>
  <c r="L88" i="16" s="1"/>
  <c r="L89" i="16" s="1"/>
  <c r="L90" i="16" s="1"/>
  <c r="L91" i="16" s="1"/>
  <c r="L92" i="16" s="1"/>
  <c r="L93" i="16" s="1"/>
  <c r="L94" i="16" s="1"/>
  <c r="L95" i="16" s="1"/>
  <c r="L96" i="16" s="1"/>
  <c r="L97" i="16" s="1"/>
  <c r="L98" i="16" s="1"/>
  <c r="L99" i="16" s="1"/>
  <c r="L100" i="16" s="1"/>
  <c r="L101" i="16" s="1"/>
  <c r="L102" i="16" s="1"/>
  <c r="L103" i="16" s="1"/>
  <c r="L104" i="16" s="1"/>
  <c r="L105" i="16" s="1"/>
  <c r="L106" i="16" s="1"/>
  <c r="L107" i="16" s="1"/>
  <c r="L108" i="16" s="1"/>
  <c r="L109" i="16" s="1"/>
  <c r="L110" i="16" s="1"/>
  <c r="L111" i="16" s="1"/>
  <c r="L112" i="16" s="1"/>
  <c r="L113" i="16" s="1"/>
  <c r="L114" i="16" s="1"/>
  <c r="L115" i="16" s="1"/>
  <c r="L116" i="16" s="1"/>
  <c r="L117" i="16" s="1"/>
  <c r="L118" i="16" s="1"/>
  <c r="L119" i="16" s="1"/>
  <c r="B4" i="16"/>
  <c r="A17" i="15"/>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D9" i="15"/>
  <c r="D8" i="15"/>
  <c r="M4" i="15"/>
  <c r="E10" i="15" s="1"/>
  <c r="B4" i="15"/>
  <c r="G16" i="18" l="1"/>
  <c r="C17" i="18" s="1"/>
  <c r="D16" i="18"/>
  <c r="O14" i="18"/>
  <c r="P59" i="18"/>
  <c r="Q14" i="18"/>
  <c r="Q15" i="18" s="1"/>
  <c r="Q16" i="18" s="1"/>
  <c r="Q17" i="18" s="1"/>
  <c r="Q18" i="18" s="1"/>
  <c r="Q19" i="18" s="1"/>
  <c r="Q20" i="18" s="1"/>
  <c r="Q21" i="18" s="1"/>
  <c r="Q22" i="18" s="1"/>
  <c r="Q23" i="18" s="1"/>
  <c r="Q24" i="18" s="1"/>
  <c r="Q25" i="18" s="1"/>
  <c r="Q26" i="18" s="1"/>
  <c r="Q27" i="18" s="1"/>
  <c r="Q28" i="18" s="1"/>
  <c r="Q29" i="18" s="1"/>
  <c r="Q30" i="18" s="1"/>
  <c r="Q31" i="18" s="1"/>
  <c r="Q32" i="18" s="1"/>
  <c r="Q33" i="18" s="1"/>
  <c r="Q34" i="18" s="1"/>
  <c r="Q35" i="18" s="1"/>
  <c r="Q36" i="18" s="1"/>
  <c r="Q37" i="18" s="1"/>
  <c r="Q38" i="18" s="1"/>
  <c r="Q39" i="18" s="1"/>
  <c r="Q40" i="18" s="1"/>
  <c r="Q41" i="18" s="1"/>
  <c r="Q42" i="18" s="1"/>
  <c r="Q43" i="18" s="1"/>
  <c r="Q44" i="18" s="1"/>
  <c r="Q45" i="18" s="1"/>
  <c r="Q46" i="18" s="1"/>
  <c r="Q47" i="18" s="1"/>
  <c r="Q48" i="18" s="1"/>
  <c r="Q49" i="18" s="1"/>
  <c r="Q50" i="18" s="1"/>
  <c r="Q51" i="18" s="1"/>
  <c r="Q52" i="18" s="1"/>
  <c r="Q53" i="18" s="1"/>
  <c r="Q54" i="18" s="1"/>
  <c r="Q55" i="18" s="1"/>
  <c r="Q56" i="18" s="1"/>
  <c r="Q57" i="18" s="1"/>
  <c r="Q58" i="18" s="1"/>
  <c r="Q59" i="18" s="1"/>
  <c r="Q60" i="18" s="1"/>
  <c r="Q61" i="18" s="1"/>
  <c r="Q62" i="18" s="1"/>
  <c r="Q63" i="18" s="1"/>
  <c r="Q64" i="18" s="1"/>
  <c r="Q65" i="18" s="1"/>
  <c r="Q66" i="18" s="1"/>
  <c r="Q67" i="18" s="1"/>
  <c r="Q68" i="18" s="1"/>
  <c r="Q69" i="18" s="1"/>
  <c r="Q70" i="18" s="1"/>
  <c r="Q71" i="18" s="1"/>
  <c r="Q72" i="18" s="1"/>
  <c r="Q73" i="18" s="1"/>
  <c r="Q74" i="18" s="1"/>
  <c r="Q75" i="18" s="1"/>
  <c r="Q76" i="18" s="1"/>
  <c r="Q77" i="18" s="1"/>
  <c r="Q78" i="18" s="1"/>
  <c r="Q79" i="18" s="1"/>
  <c r="Q80" i="18" s="1"/>
  <c r="Q81" i="18" s="1"/>
  <c r="Q82" i="18" s="1"/>
  <c r="Q83" i="18" s="1"/>
  <c r="Q84" i="18" s="1"/>
  <c r="Q85" i="18" s="1"/>
  <c r="Q86" i="18" s="1"/>
  <c r="Q87" i="18" s="1"/>
  <c r="Q88" i="18" s="1"/>
  <c r="Q89" i="18" s="1"/>
  <c r="Q90" i="18" s="1"/>
  <c r="Q91" i="18" s="1"/>
  <c r="Q92" i="18" s="1"/>
  <c r="Q93" i="18" s="1"/>
  <c r="Q94" i="18" s="1"/>
  <c r="Q95" i="18" s="1"/>
  <c r="Q96" i="18" s="1"/>
  <c r="Q97" i="18" s="1"/>
  <c r="Q98" i="18" s="1"/>
  <c r="Q99" i="18" s="1"/>
  <c r="Q100" i="18" s="1"/>
  <c r="Q101" i="18" s="1"/>
  <c r="Q102" i="18" s="1"/>
  <c r="Q103" i="18" s="1"/>
  <c r="Q104" i="18" s="1"/>
  <c r="Q105" i="18" s="1"/>
  <c r="Q106" i="18" s="1"/>
  <c r="Q107" i="18" s="1"/>
  <c r="Q108" i="18" s="1"/>
  <c r="Q109" i="18" s="1"/>
  <c r="Q110" i="18" s="1"/>
  <c r="Q111" i="18" s="1"/>
  <c r="Q112" i="18" s="1"/>
  <c r="Q113" i="18" s="1"/>
  <c r="Q114" i="18" s="1"/>
  <c r="Q115" i="18" s="1"/>
  <c r="Q116" i="18" s="1"/>
  <c r="Q117" i="18" s="1"/>
  <c r="Q118" i="18" s="1"/>
  <c r="Q119" i="18" s="1"/>
  <c r="P69" i="18"/>
  <c r="P55" i="18"/>
  <c r="D15" i="18"/>
  <c r="P118" i="18"/>
  <c r="P116" i="18"/>
  <c r="P114" i="18"/>
  <c r="P112" i="18"/>
  <c r="P110" i="18"/>
  <c r="P108" i="18"/>
  <c r="P106" i="18"/>
  <c r="P104" i="18"/>
  <c r="P102" i="18"/>
  <c r="P100" i="18"/>
  <c r="P98" i="18"/>
  <c r="P96" i="18"/>
  <c r="P94" i="18"/>
  <c r="P92" i="18"/>
  <c r="P90" i="18"/>
  <c r="P88" i="18"/>
  <c r="P86" i="18"/>
  <c r="P84" i="18"/>
  <c r="P82" i="18"/>
  <c r="P80" i="18"/>
  <c r="P78" i="18"/>
  <c r="P76" i="18"/>
  <c r="P74" i="18"/>
  <c r="P72" i="18"/>
  <c r="P70" i="18"/>
  <c r="P68" i="18"/>
  <c r="P66" i="18"/>
  <c r="P64" i="18"/>
  <c r="P97" i="18"/>
  <c r="P89" i="18"/>
  <c r="P81" i="18"/>
  <c r="P75" i="18"/>
  <c r="P65" i="18"/>
  <c r="P62" i="18"/>
  <c r="P60" i="18"/>
  <c r="P58" i="18"/>
  <c r="P56" i="18"/>
  <c r="P54" i="18"/>
  <c r="P52" i="18"/>
  <c r="P50" i="18"/>
  <c r="P48" i="18"/>
  <c r="P46" i="18"/>
  <c r="P119" i="18"/>
  <c r="P117" i="18"/>
  <c r="P115" i="18"/>
  <c r="P113" i="18"/>
  <c r="P111" i="18"/>
  <c r="P109" i="18"/>
  <c r="P107" i="18"/>
  <c r="P105" i="18"/>
  <c r="P103" i="18"/>
  <c r="P95" i="18"/>
  <c r="P87" i="18"/>
  <c r="P79" i="18"/>
  <c r="P71" i="18"/>
  <c r="P101" i="18"/>
  <c r="P93" i="18"/>
  <c r="P85" i="18"/>
  <c r="P77" i="18"/>
  <c r="P67" i="18"/>
  <c r="P73" i="18"/>
  <c r="P99" i="18"/>
  <c r="P91" i="18"/>
  <c r="P83" i="18"/>
  <c r="P63" i="18"/>
  <c r="P49" i="18"/>
  <c r="P14" i="18"/>
  <c r="R14" i="18" s="1"/>
  <c r="N15" i="18" s="1"/>
  <c r="P16" i="18"/>
  <c r="P18" i="18"/>
  <c r="P20" i="18"/>
  <c r="P22" i="18"/>
  <c r="P24" i="18"/>
  <c r="P26" i="18"/>
  <c r="P28" i="18"/>
  <c r="P30" i="18"/>
  <c r="P32" i="18"/>
  <c r="P34" i="18"/>
  <c r="P36" i="18"/>
  <c r="P38" i="18"/>
  <c r="P40" i="18"/>
  <c r="P42" i="18"/>
  <c r="P44" i="18"/>
  <c r="P47" i="18"/>
  <c r="P51" i="18"/>
  <c r="P61" i="18"/>
  <c r="P15" i="18"/>
  <c r="P17" i="18"/>
  <c r="P19" i="18"/>
  <c r="P21" i="18"/>
  <c r="P23" i="18"/>
  <c r="P25" i="18"/>
  <c r="P27" i="18"/>
  <c r="P29" i="18"/>
  <c r="P31" i="18"/>
  <c r="P33" i="18"/>
  <c r="P35" i="18"/>
  <c r="P37" i="18"/>
  <c r="P39" i="18"/>
  <c r="P41" i="18"/>
  <c r="P43" i="18"/>
  <c r="P45" i="18"/>
  <c r="P53" i="18"/>
  <c r="P57" i="18"/>
  <c r="D15" i="16"/>
  <c r="G15" i="16"/>
  <c r="C16" i="16" s="1"/>
  <c r="P119" i="16"/>
  <c r="P117" i="16"/>
  <c r="P115" i="16"/>
  <c r="P113" i="16"/>
  <c r="P111" i="16"/>
  <c r="P109" i="16"/>
  <c r="P107" i="16"/>
  <c r="P105" i="16"/>
  <c r="P103" i="16"/>
  <c r="P101" i="16"/>
  <c r="P99" i="16"/>
  <c r="P97" i="16"/>
  <c r="P95" i="16"/>
  <c r="P93" i="16"/>
  <c r="P91" i="16"/>
  <c r="P89" i="16"/>
  <c r="P87" i="16"/>
  <c r="P85" i="16"/>
  <c r="P83" i="16"/>
  <c r="P81" i="16"/>
  <c r="P79" i="16"/>
  <c r="P77" i="16"/>
  <c r="P118" i="16"/>
  <c r="P116" i="16"/>
  <c r="P114" i="16"/>
  <c r="P112" i="16"/>
  <c r="P110" i="16"/>
  <c r="P108" i="16"/>
  <c r="P106" i="16"/>
  <c r="P104" i="16"/>
  <c r="P102" i="16"/>
  <c r="P100" i="16"/>
  <c r="P98" i="16"/>
  <c r="P96" i="16"/>
  <c r="P94" i="16"/>
  <c r="P92" i="16"/>
  <c r="P90" i="16"/>
  <c r="P88" i="16"/>
  <c r="P86" i="16"/>
  <c r="P84" i="16"/>
  <c r="P82" i="16"/>
  <c r="P80" i="16"/>
  <c r="P78" i="16"/>
  <c r="P76" i="16"/>
  <c r="P74" i="16"/>
  <c r="P72" i="16"/>
  <c r="P70" i="16"/>
  <c r="P68" i="16"/>
  <c r="P66" i="16"/>
  <c r="P64" i="16"/>
  <c r="P69" i="16"/>
  <c r="P65" i="16"/>
  <c r="P62" i="16"/>
  <c r="P60" i="16"/>
  <c r="P58" i="16"/>
  <c r="P56" i="16"/>
  <c r="P54" i="16"/>
  <c r="P52" i="16"/>
  <c r="P50" i="16"/>
  <c r="P48" i="16"/>
  <c r="P46" i="16"/>
  <c r="P44" i="16"/>
  <c r="P42" i="16"/>
  <c r="P40" i="16"/>
  <c r="P38" i="16"/>
  <c r="P36" i="16"/>
  <c r="P34" i="16"/>
  <c r="P32" i="16"/>
  <c r="P30" i="16"/>
  <c r="P28" i="16"/>
  <c r="P75" i="16"/>
  <c r="P73" i="16"/>
  <c r="P37" i="16"/>
  <c r="O14" i="16"/>
  <c r="P31" i="16"/>
  <c r="P45" i="16"/>
  <c r="P53" i="16"/>
  <c r="P14" i="16"/>
  <c r="R14" i="16" s="1"/>
  <c r="N15" i="16" s="1"/>
  <c r="P18" i="16"/>
  <c r="P22" i="16"/>
  <c r="P43" i="16"/>
  <c r="P59" i="16"/>
  <c r="P67" i="16"/>
  <c r="P71" i="16"/>
  <c r="D14" i="16"/>
  <c r="Q14" i="16"/>
  <c r="Q15" i="16" s="1"/>
  <c r="Q16" i="16" s="1"/>
  <c r="Q17" i="16" s="1"/>
  <c r="Q18" i="16" s="1"/>
  <c r="Q19" i="16" s="1"/>
  <c r="Q20" i="16" s="1"/>
  <c r="Q21" i="16" s="1"/>
  <c r="Q22" i="16" s="1"/>
  <c r="Q23" i="16" s="1"/>
  <c r="Q24" i="16" s="1"/>
  <c r="Q25" i="16" s="1"/>
  <c r="Q26" i="16" s="1"/>
  <c r="Q27" i="16" s="1"/>
  <c r="Q28" i="16" s="1"/>
  <c r="Q29" i="16" s="1"/>
  <c r="Q30" i="16" s="1"/>
  <c r="Q31" i="16" s="1"/>
  <c r="Q32" i="16" s="1"/>
  <c r="Q33" i="16" s="1"/>
  <c r="Q34" i="16" s="1"/>
  <c r="Q35" i="16" s="1"/>
  <c r="Q36" i="16" s="1"/>
  <c r="Q37" i="16" s="1"/>
  <c r="Q38" i="16" s="1"/>
  <c r="Q39" i="16" s="1"/>
  <c r="Q40" i="16" s="1"/>
  <c r="Q41" i="16" s="1"/>
  <c r="Q42" i="16" s="1"/>
  <c r="Q43" i="16" s="1"/>
  <c r="Q44" i="16" s="1"/>
  <c r="Q45" i="16" s="1"/>
  <c r="Q46" i="16" s="1"/>
  <c r="Q47" i="16" s="1"/>
  <c r="Q48" i="16" s="1"/>
  <c r="Q49" i="16" s="1"/>
  <c r="Q50" i="16" s="1"/>
  <c r="Q51" i="16" s="1"/>
  <c r="Q52" i="16" s="1"/>
  <c r="Q53" i="16" s="1"/>
  <c r="Q54" i="16" s="1"/>
  <c r="Q55" i="16" s="1"/>
  <c r="Q56" i="16" s="1"/>
  <c r="Q57" i="16" s="1"/>
  <c r="Q58" i="16" s="1"/>
  <c r="Q59" i="16" s="1"/>
  <c r="Q60" i="16" s="1"/>
  <c r="Q61" i="16" s="1"/>
  <c r="Q62" i="16" s="1"/>
  <c r="Q63" i="16" s="1"/>
  <c r="Q64" i="16" s="1"/>
  <c r="Q65" i="16" s="1"/>
  <c r="Q66" i="16" s="1"/>
  <c r="Q67" i="16" s="1"/>
  <c r="Q68" i="16" s="1"/>
  <c r="Q69" i="16" s="1"/>
  <c r="Q70" i="16" s="1"/>
  <c r="Q71" i="16" s="1"/>
  <c r="Q72" i="16" s="1"/>
  <c r="Q73" i="16" s="1"/>
  <c r="Q74" i="16" s="1"/>
  <c r="Q75" i="16" s="1"/>
  <c r="Q76" i="16" s="1"/>
  <c r="Q77" i="16" s="1"/>
  <c r="Q78" i="16" s="1"/>
  <c r="Q79" i="16" s="1"/>
  <c r="Q80" i="16" s="1"/>
  <c r="Q81" i="16" s="1"/>
  <c r="Q82" i="16" s="1"/>
  <c r="Q83" i="16" s="1"/>
  <c r="Q84" i="16" s="1"/>
  <c r="Q85" i="16" s="1"/>
  <c r="Q86" i="16" s="1"/>
  <c r="Q87" i="16" s="1"/>
  <c r="Q88" i="16" s="1"/>
  <c r="Q89" i="16" s="1"/>
  <c r="Q90" i="16" s="1"/>
  <c r="Q91" i="16" s="1"/>
  <c r="Q92" i="16" s="1"/>
  <c r="Q93" i="16" s="1"/>
  <c r="Q94" i="16" s="1"/>
  <c r="Q95" i="16" s="1"/>
  <c r="Q96" i="16" s="1"/>
  <c r="Q97" i="16" s="1"/>
  <c r="Q98" i="16" s="1"/>
  <c r="Q99" i="16" s="1"/>
  <c r="Q100" i="16" s="1"/>
  <c r="Q101" i="16" s="1"/>
  <c r="Q102" i="16" s="1"/>
  <c r="Q103" i="16" s="1"/>
  <c r="Q104" i="16" s="1"/>
  <c r="Q105" i="16" s="1"/>
  <c r="Q106" i="16" s="1"/>
  <c r="Q107" i="16" s="1"/>
  <c r="Q108" i="16" s="1"/>
  <c r="Q109" i="16" s="1"/>
  <c r="Q110" i="16" s="1"/>
  <c r="Q111" i="16" s="1"/>
  <c r="Q112" i="16" s="1"/>
  <c r="Q113" i="16" s="1"/>
  <c r="Q114" i="16" s="1"/>
  <c r="Q115" i="16" s="1"/>
  <c r="Q116" i="16" s="1"/>
  <c r="Q117" i="16" s="1"/>
  <c r="Q118" i="16" s="1"/>
  <c r="Q119" i="16" s="1"/>
  <c r="P35" i="16"/>
  <c r="P41" i="16"/>
  <c r="P49" i="16"/>
  <c r="P16" i="16"/>
  <c r="P29" i="16"/>
  <c r="P39" i="16"/>
  <c r="P55" i="16"/>
  <c r="P24" i="16"/>
  <c r="O8" i="16"/>
  <c r="O9" i="16" s="1"/>
  <c r="P61" i="16"/>
  <c r="P15" i="16"/>
  <c r="P17" i="16"/>
  <c r="P19" i="16"/>
  <c r="P21" i="16"/>
  <c r="P23" i="16"/>
  <c r="P25" i="16"/>
  <c r="P27" i="16"/>
  <c r="P33" i="16"/>
  <c r="P47" i="16"/>
  <c r="P51" i="16"/>
  <c r="P20" i="16"/>
  <c r="P26" i="16"/>
  <c r="P57" i="16"/>
  <c r="P63" i="16"/>
  <c r="E12" i="15"/>
  <c r="E11" i="15"/>
  <c r="O15" i="18" l="1"/>
  <c r="R15" i="18"/>
  <c r="N16" i="18" s="1"/>
  <c r="G17" i="18"/>
  <c r="C18" i="18" s="1"/>
  <c r="D17" i="18"/>
  <c r="O15" i="16"/>
  <c r="R15" i="16"/>
  <c r="N16" i="16" s="1"/>
  <c r="G16" i="16"/>
  <c r="C17" i="16" s="1"/>
  <c r="D16" i="16"/>
  <c r="C17" i="15"/>
  <c r="F17" i="15"/>
  <c r="G18" i="18" l="1"/>
  <c r="C19" i="18" s="1"/>
  <c r="D18" i="18"/>
  <c r="R16" i="18"/>
  <c r="N17" i="18" s="1"/>
  <c r="O16" i="18"/>
  <c r="D17" i="16"/>
  <c r="G17" i="16"/>
  <c r="C18" i="16" s="1"/>
  <c r="R16" i="16"/>
  <c r="N17" i="16" s="1"/>
  <c r="O16" i="16"/>
  <c r="F18" i="15"/>
  <c r="D17" i="15"/>
  <c r="E17" i="15" s="1"/>
  <c r="G17" i="15" s="1"/>
  <c r="C18" i="15" s="1"/>
  <c r="O17" i="18" l="1"/>
  <c r="R17" i="18"/>
  <c r="N18" i="18" s="1"/>
  <c r="G19" i="18"/>
  <c r="C20" i="18" s="1"/>
  <c r="D19" i="18"/>
  <c r="O17" i="16"/>
  <c r="R17" i="16"/>
  <c r="N18" i="16" s="1"/>
  <c r="G18" i="16"/>
  <c r="C19" i="16" s="1"/>
  <c r="D18" i="16"/>
  <c r="D18" i="15"/>
  <c r="E18" i="15" s="1"/>
  <c r="G18" i="15" s="1"/>
  <c r="C19" i="15" s="1"/>
  <c r="F19" i="15"/>
  <c r="G20" i="18" l="1"/>
  <c r="C21" i="18" s="1"/>
  <c r="D20" i="18"/>
  <c r="R18" i="18"/>
  <c r="N19" i="18" s="1"/>
  <c r="O18" i="18"/>
  <c r="D19" i="16"/>
  <c r="G19" i="16"/>
  <c r="C20" i="16" s="1"/>
  <c r="R18" i="16"/>
  <c r="N19" i="16" s="1"/>
  <c r="O18" i="16"/>
  <c r="D19" i="15"/>
  <c r="E19" i="15" s="1"/>
  <c r="G19" i="15" s="1"/>
  <c r="C20" i="15" s="1"/>
  <c r="F20" i="15"/>
  <c r="O19" i="18" l="1"/>
  <c r="R19" i="18"/>
  <c r="N20" i="18" s="1"/>
  <c r="G21" i="18"/>
  <c r="C22" i="18" s="1"/>
  <c r="D21" i="18"/>
  <c r="O19" i="16"/>
  <c r="R19" i="16"/>
  <c r="N20" i="16" s="1"/>
  <c r="G20" i="16"/>
  <c r="C21" i="16" s="1"/>
  <c r="D20" i="16"/>
  <c r="D20" i="15"/>
  <c r="E20" i="15" s="1"/>
  <c r="G20" i="15" s="1"/>
  <c r="C21" i="15" s="1"/>
  <c r="F21" i="15"/>
  <c r="G22" i="18" l="1"/>
  <c r="C23" i="18" s="1"/>
  <c r="D22" i="18"/>
  <c r="R20" i="18"/>
  <c r="N21" i="18" s="1"/>
  <c r="O20" i="18"/>
  <c r="D21" i="16"/>
  <c r="G21" i="16"/>
  <c r="C22" i="16" s="1"/>
  <c r="R20" i="16"/>
  <c r="N21" i="16" s="1"/>
  <c r="O20" i="16"/>
  <c r="D21" i="15"/>
  <c r="E21" i="15"/>
  <c r="G21" i="15" s="1"/>
  <c r="C22" i="15" s="1"/>
  <c r="F22" i="15"/>
  <c r="O21" i="18" l="1"/>
  <c r="R21" i="18"/>
  <c r="N22" i="18" s="1"/>
  <c r="G23" i="18"/>
  <c r="C24" i="18" s="1"/>
  <c r="D23" i="18"/>
  <c r="G22" i="16"/>
  <c r="C23" i="16" s="1"/>
  <c r="D22" i="16"/>
  <c r="O21" i="16"/>
  <c r="R21" i="16"/>
  <c r="N22" i="16" s="1"/>
  <c r="D22" i="15"/>
  <c r="E22" i="15" s="1"/>
  <c r="G22" i="15" s="1"/>
  <c r="C23" i="15" s="1"/>
  <c r="F23" i="15"/>
  <c r="G24" i="18" l="1"/>
  <c r="C25" i="18" s="1"/>
  <c r="D24" i="18"/>
  <c r="R22" i="18"/>
  <c r="N23" i="18" s="1"/>
  <c r="O22" i="18"/>
  <c r="D23" i="16"/>
  <c r="G23" i="16"/>
  <c r="C24" i="16" s="1"/>
  <c r="R22" i="16"/>
  <c r="N23" i="16" s="1"/>
  <c r="O22" i="16"/>
  <c r="D23" i="15"/>
  <c r="E23" i="15"/>
  <c r="G23" i="15" s="1"/>
  <c r="C24" i="15" s="1"/>
  <c r="F24" i="15"/>
  <c r="O23" i="18" l="1"/>
  <c r="R23" i="18"/>
  <c r="N24" i="18" s="1"/>
  <c r="G25" i="18"/>
  <c r="C26" i="18" s="1"/>
  <c r="D25" i="18"/>
  <c r="R23" i="16"/>
  <c r="N24" i="16" s="1"/>
  <c r="O23" i="16"/>
  <c r="G24" i="16"/>
  <c r="C25" i="16" s="1"/>
  <c r="D24" i="16"/>
  <c r="D24" i="15"/>
  <c r="E24" i="15" s="1"/>
  <c r="G24" i="15" s="1"/>
  <c r="C25" i="15" s="1"/>
  <c r="F25" i="15"/>
  <c r="G26" i="18" l="1"/>
  <c r="C27" i="18" s="1"/>
  <c r="D26" i="18"/>
  <c r="R24" i="18"/>
  <c r="N25" i="18" s="1"/>
  <c r="O24" i="18"/>
  <c r="D25" i="16"/>
  <c r="G25" i="16"/>
  <c r="C26" i="16" s="1"/>
  <c r="R24" i="16"/>
  <c r="N25" i="16" s="1"/>
  <c r="O24" i="16"/>
  <c r="D25" i="15"/>
  <c r="E25" i="15" s="1"/>
  <c r="G25" i="15" s="1"/>
  <c r="C26" i="15" s="1"/>
  <c r="F26" i="15"/>
  <c r="O25" i="18" l="1"/>
  <c r="R25" i="18"/>
  <c r="N26" i="18" s="1"/>
  <c r="G27" i="18"/>
  <c r="C28" i="18" s="1"/>
  <c r="D27" i="18"/>
  <c r="R25" i="16"/>
  <c r="N26" i="16" s="1"/>
  <c r="O25" i="16"/>
  <c r="G26" i="16"/>
  <c r="C27" i="16" s="1"/>
  <c r="D26" i="16"/>
  <c r="D26" i="15"/>
  <c r="E26" i="15" s="1"/>
  <c r="G26" i="15" s="1"/>
  <c r="C27" i="15" s="1"/>
  <c r="F27" i="15"/>
  <c r="G28" i="18" l="1"/>
  <c r="C29" i="18" s="1"/>
  <c r="D28" i="18"/>
  <c r="R26" i="18"/>
  <c r="N27" i="18" s="1"/>
  <c r="O26" i="18"/>
  <c r="D27" i="16"/>
  <c r="G27" i="16"/>
  <c r="C28" i="16" s="1"/>
  <c r="R26" i="16"/>
  <c r="N27" i="16" s="1"/>
  <c r="O26" i="16"/>
  <c r="D27" i="15"/>
  <c r="E27" i="15" s="1"/>
  <c r="G27" i="15" s="1"/>
  <c r="C28" i="15" s="1"/>
  <c r="F28" i="15"/>
  <c r="O27" i="18" l="1"/>
  <c r="R27" i="18"/>
  <c r="N28" i="18" s="1"/>
  <c r="G29" i="18"/>
  <c r="C30" i="18" s="1"/>
  <c r="D29" i="18"/>
  <c r="O27" i="16"/>
  <c r="R27" i="16"/>
  <c r="N28" i="16" s="1"/>
  <c r="G28" i="16"/>
  <c r="C29" i="16" s="1"/>
  <c r="D28" i="16"/>
  <c r="D28" i="15"/>
  <c r="E28" i="15"/>
  <c r="G28" i="15" s="1"/>
  <c r="C29" i="15" s="1"/>
  <c r="F29" i="15"/>
  <c r="G30" i="18" l="1"/>
  <c r="C31" i="18" s="1"/>
  <c r="D30" i="18"/>
  <c r="R28" i="18"/>
  <c r="N29" i="18" s="1"/>
  <c r="O28" i="18"/>
  <c r="G29" i="16"/>
  <c r="C30" i="16" s="1"/>
  <c r="D29" i="16"/>
  <c r="R28" i="16"/>
  <c r="N29" i="16" s="1"/>
  <c r="O28" i="16"/>
  <c r="D29" i="15"/>
  <c r="E29" i="15" s="1"/>
  <c r="G29" i="15" s="1"/>
  <c r="C30" i="15" s="1"/>
  <c r="F30" i="15"/>
  <c r="G31" i="18" l="1"/>
  <c r="C32" i="18" s="1"/>
  <c r="D31" i="18"/>
  <c r="O29" i="18"/>
  <c r="R29" i="18"/>
  <c r="N30" i="18" s="1"/>
  <c r="R29" i="16"/>
  <c r="N30" i="16" s="1"/>
  <c r="O29" i="16"/>
  <c r="G30" i="16"/>
  <c r="C31" i="16" s="1"/>
  <c r="D30" i="16"/>
  <c r="D30" i="15"/>
  <c r="E30" i="15" s="1"/>
  <c r="G30" i="15" s="1"/>
  <c r="C31" i="15" s="1"/>
  <c r="F31" i="15"/>
  <c r="R30" i="18" l="1"/>
  <c r="N31" i="18" s="1"/>
  <c r="O30" i="18"/>
  <c r="G32" i="18"/>
  <c r="C33" i="18" s="1"/>
  <c r="D32" i="18"/>
  <c r="G31" i="16"/>
  <c r="C32" i="16" s="1"/>
  <c r="D31" i="16"/>
  <c r="O30" i="16"/>
  <c r="R30" i="16"/>
  <c r="N31" i="16" s="1"/>
  <c r="D31" i="15"/>
  <c r="E31" i="15" s="1"/>
  <c r="G31" i="15" s="1"/>
  <c r="C32" i="15" s="1"/>
  <c r="F32" i="15"/>
  <c r="G33" i="18" l="1"/>
  <c r="C34" i="18" s="1"/>
  <c r="D33" i="18"/>
  <c r="O31" i="18"/>
  <c r="R31" i="18"/>
  <c r="N32" i="18" s="1"/>
  <c r="D32" i="16"/>
  <c r="G32" i="16"/>
  <c r="C33" i="16" s="1"/>
  <c r="R31" i="16"/>
  <c r="N32" i="16" s="1"/>
  <c r="O31" i="16"/>
  <c r="D32" i="15"/>
  <c r="E32" i="15"/>
  <c r="G32" i="15" s="1"/>
  <c r="C33" i="15" s="1"/>
  <c r="F33" i="15"/>
  <c r="G34" i="18" l="1"/>
  <c r="C35" i="18" s="1"/>
  <c r="D34" i="18"/>
  <c r="R32" i="18"/>
  <c r="N33" i="18" s="1"/>
  <c r="O32" i="18"/>
  <c r="R32" i="16"/>
  <c r="N33" i="16" s="1"/>
  <c r="O32" i="16"/>
  <c r="G33" i="16"/>
  <c r="C34" i="16" s="1"/>
  <c r="D33" i="16"/>
  <c r="D33" i="15"/>
  <c r="E33" i="15"/>
  <c r="G33" i="15" s="1"/>
  <c r="C34" i="15" s="1"/>
  <c r="F34" i="15"/>
  <c r="O33" i="18" l="1"/>
  <c r="R33" i="18"/>
  <c r="N34" i="18" s="1"/>
  <c r="G35" i="18"/>
  <c r="C36" i="18" s="1"/>
  <c r="D35" i="18"/>
  <c r="G34" i="16"/>
  <c r="C35" i="16" s="1"/>
  <c r="D34" i="16"/>
  <c r="O33" i="16"/>
  <c r="R33" i="16"/>
  <c r="N34" i="16" s="1"/>
  <c r="D34" i="15"/>
  <c r="E34" i="15"/>
  <c r="G34" i="15" s="1"/>
  <c r="C35" i="15" s="1"/>
  <c r="F35" i="15"/>
  <c r="G36" i="18" l="1"/>
  <c r="C37" i="18" s="1"/>
  <c r="D36" i="18"/>
  <c r="R34" i="18"/>
  <c r="N35" i="18" s="1"/>
  <c r="O34" i="18"/>
  <c r="R34" i="16"/>
  <c r="N35" i="16" s="1"/>
  <c r="O34" i="16"/>
  <c r="G35" i="16"/>
  <c r="C36" i="16" s="1"/>
  <c r="D35" i="16"/>
  <c r="D35" i="15"/>
  <c r="E35" i="15" s="1"/>
  <c r="G35" i="15" s="1"/>
  <c r="C36" i="15" s="1"/>
  <c r="F36" i="15"/>
  <c r="G37" i="18" l="1"/>
  <c r="C38" i="18" s="1"/>
  <c r="D37" i="18"/>
  <c r="O35" i="18"/>
  <c r="R35" i="18"/>
  <c r="N36" i="18" s="1"/>
  <c r="R35" i="16"/>
  <c r="N36" i="16" s="1"/>
  <c r="O35" i="16"/>
  <c r="D36" i="16"/>
  <c r="G36" i="16"/>
  <c r="C37" i="16" s="1"/>
  <c r="D36" i="15"/>
  <c r="E36" i="15" s="1"/>
  <c r="G36" i="15" s="1"/>
  <c r="C37" i="15" s="1"/>
  <c r="F37" i="15"/>
  <c r="R36" i="18" l="1"/>
  <c r="N37" i="18" s="1"/>
  <c r="O36" i="18"/>
  <c r="G38" i="18"/>
  <c r="C39" i="18" s="1"/>
  <c r="D38" i="18"/>
  <c r="R36" i="16"/>
  <c r="N37" i="16" s="1"/>
  <c r="O36" i="16"/>
  <c r="G37" i="16"/>
  <c r="C38" i="16" s="1"/>
  <c r="D37" i="16"/>
  <c r="D37" i="15"/>
  <c r="E37" i="15"/>
  <c r="G37" i="15" s="1"/>
  <c r="C38" i="15" s="1"/>
  <c r="F38" i="15"/>
  <c r="G39" i="18" l="1"/>
  <c r="C40" i="18" s="1"/>
  <c r="D39" i="18"/>
  <c r="O37" i="18"/>
  <c r="R37" i="18"/>
  <c r="N38" i="18" s="1"/>
  <c r="G38" i="16"/>
  <c r="C39" i="16" s="1"/>
  <c r="D38" i="16"/>
  <c r="O37" i="16"/>
  <c r="R37" i="16"/>
  <c r="N38" i="16" s="1"/>
  <c r="D38" i="15"/>
  <c r="E38" i="15"/>
  <c r="G38" i="15" s="1"/>
  <c r="C39" i="15" s="1"/>
  <c r="F39" i="15"/>
  <c r="R38" i="18" l="1"/>
  <c r="N39" i="18" s="1"/>
  <c r="O38" i="18"/>
  <c r="G40" i="18"/>
  <c r="C41" i="18" s="1"/>
  <c r="D40" i="18"/>
  <c r="R38" i="16"/>
  <c r="N39" i="16" s="1"/>
  <c r="O38" i="16"/>
  <c r="G39" i="16"/>
  <c r="C40" i="16" s="1"/>
  <c r="D39" i="16"/>
  <c r="D39" i="15"/>
  <c r="E39" i="15" s="1"/>
  <c r="G39" i="15" s="1"/>
  <c r="C40" i="15" s="1"/>
  <c r="F40" i="15"/>
  <c r="G41" i="18" l="1"/>
  <c r="C42" i="18" s="1"/>
  <c r="D41" i="18"/>
  <c r="O39" i="18"/>
  <c r="R39" i="18"/>
  <c r="N40" i="18" s="1"/>
  <c r="R39" i="16"/>
  <c r="N40" i="16" s="1"/>
  <c r="O39" i="16"/>
  <c r="D40" i="16"/>
  <c r="G40" i="16"/>
  <c r="C41" i="16" s="1"/>
  <c r="D40" i="15"/>
  <c r="E40" i="15" s="1"/>
  <c r="G40" i="15" s="1"/>
  <c r="C41" i="15" s="1"/>
  <c r="F41" i="15"/>
  <c r="R40" i="18" l="1"/>
  <c r="N41" i="18" s="1"/>
  <c r="O40" i="18"/>
  <c r="G42" i="18"/>
  <c r="C43" i="18" s="1"/>
  <c r="D42" i="18"/>
  <c r="G41" i="16"/>
  <c r="C42" i="16" s="1"/>
  <c r="D41" i="16"/>
  <c r="O40" i="16"/>
  <c r="R40" i="16"/>
  <c r="N41" i="16" s="1"/>
  <c r="D41" i="15"/>
  <c r="E41" i="15"/>
  <c r="G41" i="15" s="1"/>
  <c r="C42" i="15" s="1"/>
  <c r="F42" i="15"/>
  <c r="G43" i="18" l="1"/>
  <c r="C44" i="18" s="1"/>
  <c r="D43" i="18"/>
  <c r="O41" i="18"/>
  <c r="R41" i="18"/>
  <c r="N42" i="18" s="1"/>
  <c r="R41" i="16"/>
  <c r="N42" i="16" s="1"/>
  <c r="O41" i="16"/>
  <c r="D42" i="16"/>
  <c r="G42" i="16"/>
  <c r="C43" i="16" s="1"/>
  <c r="D42" i="15"/>
  <c r="E42" i="15" s="1"/>
  <c r="G42" i="15" s="1"/>
  <c r="C43" i="15" s="1"/>
  <c r="F43" i="15"/>
  <c r="R42" i="18" l="1"/>
  <c r="N43" i="18" s="1"/>
  <c r="O42" i="18"/>
  <c r="G44" i="18"/>
  <c r="C45" i="18" s="1"/>
  <c r="D44" i="18"/>
  <c r="G43" i="16"/>
  <c r="C44" i="16" s="1"/>
  <c r="D43" i="16"/>
  <c r="O42" i="16"/>
  <c r="R42" i="16"/>
  <c r="N43" i="16" s="1"/>
  <c r="D43" i="15"/>
  <c r="E43" i="15" s="1"/>
  <c r="G43" i="15" s="1"/>
  <c r="C44" i="15" s="1"/>
  <c r="F44" i="15"/>
  <c r="G45" i="18" l="1"/>
  <c r="C46" i="18" s="1"/>
  <c r="D45" i="18"/>
  <c r="O43" i="18"/>
  <c r="R43" i="18"/>
  <c r="N44" i="18" s="1"/>
  <c r="R43" i="16"/>
  <c r="N44" i="16" s="1"/>
  <c r="O43" i="16"/>
  <c r="D44" i="16"/>
  <c r="G44" i="16"/>
  <c r="C45" i="16" s="1"/>
  <c r="D44" i="15"/>
  <c r="E44" i="15"/>
  <c r="G44" i="15" s="1"/>
  <c r="C45" i="15" s="1"/>
  <c r="F45" i="15"/>
  <c r="G46" i="18" l="1"/>
  <c r="C47" i="18" s="1"/>
  <c r="D46" i="18"/>
  <c r="R44" i="18"/>
  <c r="N45" i="18" s="1"/>
  <c r="O44" i="18"/>
  <c r="G45" i="16"/>
  <c r="C46" i="16" s="1"/>
  <c r="D45" i="16"/>
  <c r="O44" i="16"/>
  <c r="R44" i="16"/>
  <c r="N45" i="16" s="1"/>
  <c r="D45" i="15"/>
  <c r="E45" i="15"/>
  <c r="G45" i="15" s="1"/>
  <c r="C46" i="15" s="1"/>
  <c r="F46" i="15"/>
  <c r="O45" i="18" l="1"/>
  <c r="R45" i="18"/>
  <c r="N46" i="18" s="1"/>
  <c r="G47" i="18"/>
  <c r="C48" i="18" s="1"/>
  <c r="D47" i="18"/>
  <c r="R45" i="16"/>
  <c r="N46" i="16" s="1"/>
  <c r="O45" i="16"/>
  <c r="D46" i="16"/>
  <c r="G46" i="16"/>
  <c r="C47" i="16" s="1"/>
  <c r="D46" i="15"/>
  <c r="E46" i="15" s="1"/>
  <c r="G46" i="15" s="1"/>
  <c r="C47" i="15" s="1"/>
  <c r="F47" i="15"/>
  <c r="G48" i="18" l="1"/>
  <c r="C49" i="18" s="1"/>
  <c r="D48" i="18"/>
  <c r="R46" i="18"/>
  <c r="N47" i="18" s="1"/>
  <c r="O46" i="18"/>
  <c r="G47" i="16"/>
  <c r="C48" i="16" s="1"/>
  <c r="D47" i="16"/>
  <c r="R46" i="16"/>
  <c r="N47" i="16" s="1"/>
  <c r="O46" i="16"/>
  <c r="D47" i="15"/>
  <c r="E47" i="15" s="1"/>
  <c r="G47" i="15" s="1"/>
  <c r="C48" i="15" s="1"/>
  <c r="F48" i="15"/>
  <c r="G49" i="18" l="1"/>
  <c r="C50" i="18" s="1"/>
  <c r="D49" i="18"/>
  <c r="R47" i="18"/>
  <c r="N48" i="18" s="1"/>
  <c r="O47" i="18"/>
  <c r="D48" i="16"/>
  <c r="G48" i="16"/>
  <c r="C49" i="16" s="1"/>
  <c r="O47" i="16"/>
  <c r="R47" i="16"/>
  <c r="N48" i="16" s="1"/>
  <c r="D48" i="15"/>
  <c r="E48" i="15" s="1"/>
  <c r="G48" i="15" s="1"/>
  <c r="C49" i="15" s="1"/>
  <c r="F49" i="15"/>
  <c r="D50" i="18" l="1"/>
  <c r="G50" i="18"/>
  <c r="C51" i="18" s="1"/>
  <c r="O48" i="18"/>
  <c r="R48" i="18"/>
  <c r="N49" i="18" s="1"/>
  <c r="R48" i="16"/>
  <c r="N49" i="16" s="1"/>
  <c r="O48" i="16"/>
  <c r="G49" i="16"/>
  <c r="C50" i="16" s="1"/>
  <c r="D49" i="16"/>
  <c r="D49" i="15"/>
  <c r="E49" i="15"/>
  <c r="G49" i="15" s="1"/>
  <c r="C50" i="15" s="1"/>
  <c r="F50" i="15"/>
  <c r="R49" i="18" l="1"/>
  <c r="N50" i="18" s="1"/>
  <c r="O49" i="18"/>
  <c r="G51" i="18"/>
  <c r="C52" i="18" s="1"/>
  <c r="D51" i="18"/>
  <c r="D50" i="16"/>
  <c r="G50" i="16"/>
  <c r="C51" i="16" s="1"/>
  <c r="R49" i="16"/>
  <c r="N50" i="16" s="1"/>
  <c r="O49" i="16"/>
  <c r="D50" i="15"/>
  <c r="E50" i="15" s="1"/>
  <c r="G50" i="15" s="1"/>
  <c r="C51" i="15" s="1"/>
  <c r="F51" i="15"/>
  <c r="O50" i="18" l="1"/>
  <c r="R50" i="18"/>
  <c r="N51" i="18" s="1"/>
  <c r="D52" i="18"/>
  <c r="G52" i="18"/>
  <c r="C53" i="18" s="1"/>
  <c r="G51" i="16"/>
  <c r="C52" i="16" s="1"/>
  <c r="D51" i="16"/>
  <c r="R50" i="16"/>
  <c r="N51" i="16" s="1"/>
  <c r="O50" i="16"/>
  <c r="D51" i="15"/>
  <c r="E51" i="15"/>
  <c r="G51" i="15" s="1"/>
  <c r="C52" i="15" s="1"/>
  <c r="F52" i="15"/>
  <c r="G53" i="18" l="1"/>
  <c r="C54" i="18" s="1"/>
  <c r="D53" i="18"/>
  <c r="R51" i="18"/>
  <c r="N52" i="18" s="1"/>
  <c r="O51" i="18"/>
  <c r="R51" i="16"/>
  <c r="N52" i="16" s="1"/>
  <c r="O51" i="16"/>
  <c r="D52" i="16"/>
  <c r="G52" i="16"/>
  <c r="C53" i="16" s="1"/>
  <c r="D52" i="15"/>
  <c r="E52" i="15"/>
  <c r="G52" i="15" s="1"/>
  <c r="C53" i="15" s="1"/>
  <c r="F53" i="15"/>
  <c r="O52" i="18" l="1"/>
  <c r="R52" i="18"/>
  <c r="N53" i="18" s="1"/>
  <c r="D54" i="18"/>
  <c r="G54" i="18"/>
  <c r="C55" i="18" s="1"/>
  <c r="G53" i="16"/>
  <c r="C54" i="16" s="1"/>
  <c r="D53" i="16"/>
  <c r="R52" i="16"/>
  <c r="N53" i="16" s="1"/>
  <c r="O52" i="16"/>
  <c r="D53" i="15"/>
  <c r="E53" i="15" s="1"/>
  <c r="G53" i="15" s="1"/>
  <c r="C54" i="15" s="1"/>
  <c r="F54" i="15"/>
  <c r="G55" i="18" l="1"/>
  <c r="C56" i="18" s="1"/>
  <c r="D55" i="18"/>
  <c r="O53" i="18"/>
  <c r="R53" i="18"/>
  <c r="N54" i="18" s="1"/>
  <c r="R53" i="16"/>
  <c r="N54" i="16" s="1"/>
  <c r="O53" i="16"/>
  <c r="D54" i="16"/>
  <c r="G54" i="16"/>
  <c r="C55" i="16" s="1"/>
  <c r="D54" i="15"/>
  <c r="E54" i="15" s="1"/>
  <c r="G54" i="15" s="1"/>
  <c r="C55" i="15" s="1"/>
  <c r="F55" i="15"/>
  <c r="O54" i="18" l="1"/>
  <c r="R54" i="18"/>
  <c r="N55" i="18" s="1"/>
  <c r="D56" i="18"/>
  <c r="G56" i="18"/>
  <c r="C57" i="18" s="1"/>
  <c r="G55" i="16"/>
  <c r="C56" i="16" s="1"/>
  <c r="D55" i="16"/>
  <c r="R54" i="16"/>
  <c r="N55" i="16" s="1"/>
  <c r="O54" i="16"/>
  <c r="D55" i="15"/>
  <c r="E55" i="15" s="1"/>
  <c r="G55" i="15" s="1"/>
  <c r="C56" i="15" s="1"/>
  <c r="F56" i="15"/>
  <c r="G57" i="18" l="1"/>
  <c r="C58" i="18" s="1"/>
  <c r="D57" i="18"/>
  <c r="R55" i="18"/>
  <c r="N56" i="18" s="1"/>
  <c r="O55" i="18"/>
  <c r="R55" i="16"/>
  <c r="N56" i="16" s="1"/>
  <c r="O55" i="16"/>
  <c r="D56" i="16"/>
  <c r="G56" i="16"/>
  <c r="C57" i="16" s="1"/>
  <c r="D56" i="15"/>
  <c r="E56" i="15" s="1"/>
  <c r="G56" i="15" s="1"/>
  <c r="C57" i="15" s="1"/>
  <c r="F57" i="15"/>
  <c r="O56" i="18" l="1"/>
  <c r="R56" i="18"/>
  <c r="N57" i="18" s="1"/>
  <c r="D58" i="18"/>
  <c r="G58" i="18"/>
  <c r="C59" i="18" s="1"/>
  <c r="G57" i="16"/>
  <c r="C58" i="16" s="1"/>
  <c r="D57" i="16"/>
  <c r="R56" i="16"/>
  <c r="N57" i="16" s="1"/>
  <c r="O56" i="16"/>
  <c r="D57" i="15"/>
  <c r="E57" i="15"/>
  <c r="G57" i="15" s="1"/>
  <c r="C58" i="15" s="1"/>
  <c r="F58" i="15"/>
  <c r="G59" i="18" l="1"/>
  <c r="C60" i="18" s="1"/>
  <c r="D59" i="18"/>
  <c r="R57" i="18"/>
  <c r="N58" i="18" s="1"/>
  <c r="O57" i="18"/>
  <c r="R57" i="16"/>
  <c r="N58" i="16" s="1"/>
  <c r="O57" i="16"/>
  <c r="D58" i="16"/>
  <c r="G58" i="16"/>
  <c r="C59" i="16" s="1"/>
  <c r="D58" i="15"/>
  <c r="E58" i="15" s="1"/>
  <c r="G58" i="15" s="1"/>
  <c r="C59" i="15" s="1"/>
  <c r="F59" i="15"/>
  <c r="D60" i="18" l="1"/>
  <c r="G60" i="18"/>
  <c r="C61" i="18" s="1"/>
  <c r="O58" i="18"/>
  <c r="R58" i="18"/>
  <c r="N59" i="18" s="1"/>
  <c r="G59" i="16"/>
  <c r="C60" i="16" s="1"/>
  <c r="D59" i="16"/>
  <c r="R58" i="16"/>
  <c r="N59" i="16" s="1"/>
  <c r="O58" i="16"/>
  <c r="D59" i="15"/>
  <c r="E59" i="15"/>
  <c r="G59" i="15" s="1"/>
  <c r="C60" i="15" s="1"/>
  <c r="F60" i="15"/>
  <c r="R59" i="18" l="1"/>
  <c r="N60" i="18" s="1"/>
  <c r="O59" i="18"/>
  <c r="G61" i="18"/>
  <c r="C62" i="18" s="1"/>
  <c r="D61" i="18"/>
  <c r="R59" i="16"/>
  <c r="N60" i="16" s="1"/>
  <c r="O59" i="16"/>
  <c r="D60" i="16"/>
  <c r="G60" i="16"/>
  <c r="C61" i="16" s="1"/>
  <c r="D60" i="15"/>
  <c r="E60" i="15" s="1"/>
  <c r="G60" i="15" s="1"/>
  <c r="C61" i="15" s="1"/>
  <c r="F61" i="15"/>
  <c r="O60" i="18" l="1"/>
  <c r="R60" i="18"/>
  <c r="N61" i="18" s="1"/>
  <c r="D62" i="18"/>
  <c r="G62" i="18"/>
  <c r="C63" i="18" s="1"/>
  <c r="G61" i="16"/>
  <c r="C62" i="16" s="1"/>
  <c r="D61" i="16"/>
  <c r="R60" i="16"/>
  <c r="N61" i="16" s="1"/>
  <c r="O60" i="16"/>
  <c r="D61" i="15"/>
  <c r="E61" i="15"/>
  <c r="G61" i="15" s="1"/>
  <c r="C62" i="15" s="1"/>
  <c r="F62" i="15"/>
  <c r="R61" i="18" l="1"/>
  <c r="N62" i="18" s="1"/>
  <c r="O61" i="18"/>
  <c r="G63" i="18"/>
  <c r="C64" i="18" s="1"/>
  <c r="D63" i="18"/>
  <c r="R61" i="16"/>
  <c r="N62" i="16" s="1"/>
  <c r="O61" i="16"/>
  <c r="D62" i="16"/>
  <c r="G62" i="16"/>
  <c r="C63" i="16" s="1"/>
  <c r="D62" i="15"/>
  <c r="E62" i="15" s="1"/>
  <c r="G62" i="15" s="1"/>
  <c r="C63" i="15" s="1"/>
  <c r="F63" i="15"/>
  <c r="D64" i="18" l="1"/>
  <c r="G64" i="18"/>
  <c r="C65" i="18" s="1"/>
  <c r="O62" i="18"/>
  <c r="R62" i="18"/>
  <c r="N63" i="18" s="1"/>
  <c r="G63" i="16"/>
  <c r="C64" i="16" s="1"/>
  <c r="D63" i="16"/>
  <c r="R62" i="16"/>
  <c r="N63" i="16" s="1"/>
  <c r="O62" i="16"/>
  <c r="D63" i="15"/>
  <c r="E63" i="15" s="1"/>
  <c r="G63" i="15" s="1"/>
  <c r="C64" i="15" s="1"/>
  <c r="F64" i="15"/>
  <c r="R63" i="18" l="1"/>
  <c r="N64" i="18" s="1"/>
  <c r="O63" i="18"/>
  <c r="G65" i="18"/>
  <c r="C66" i="18" s="1"/>
  <c r="D65" i="18"/>
  <c r="O63" i="16"/>
  <c r="R63" i="16"/>
  <c r="N64" i="16" s="1"/>
  <c r="G64" i="16"/>
  <c r="C65" i="16" s="1"/>
  <c r="D64" i="16"/>
  <c r="D64" i="15"/>
  <c r="E64" i="15" s="1"/>
  <c r="G64" i="15" s="1"/>
  <c r="C65" i="15" s="1"/>
  <c r="F65" i="15"/>
  <c r="G66" i="18" l="1"/>
  <c r="C67" i="18" s="1"/>
  <c r="D66" i="18"/>
  <c r="R64" i="18"/>
  <c r="N65" i="18" s="1"/>
  <c r="O64" i="18"/>
  <c r="G65" i="16"/>
  <c r="C66" i="16" s="1"/>
  <c r="D65" i="16"/>
  <c r="R64" i="16"/>
  <c r="N65" i="16" s="1"/>
  <c r="O64" i="16"/>
  <c r="D65" i="15"/>
  <c r="E65" i="15"/>
  <c r="G65" i="15" s="1"/>
  <c r="C66" i="15" s="1"/>
  <c r="F66" i="15"/>
  <c r="O65" i="18" l="1"/>
  <c r="R65" i="18"/>
  <c r="N66" i="18" s="1"/>
  <c r="G67" i="18"/>
  <c r="C68" i="18" s="1"/>
  <c r="D67" i="18"/>
  <c r="G66" i="16"/>
  <c r="C67" i="16" s="1"/>
  <c r="D66" i="16"/>
  <c r="R65" i="16"/>
  <c r="N66" i="16" s="1"/>
  <c r="O65" i="16"/>
  <c r="D66" i="15"/>
  <c r="E66" i="15" s="1"/>
  <c r="G66" i="15" s="1"/>
  <c r="C67" i="15" s="1"/>
  <c r="F67" i="15"/>
  <c r="D68" i="18" l="1"/>
  <c r="G68" i="18"/>
  <c r="C69" i="18" s="1"/>
  <c r="R66" i="18"/>
  <c r="N67" i="18" s="1"/>
  <c r="O66" i="18"/>
  <c r="O66" i="16"/>
  <c r="R66" i="16"/>
  <c r="N67" i="16" s="1"/>
  <c r="G67" i="16"/>
  <c r="C68" i="16" s="1"/>
  <c r="D67" i="16"/>
  <c r="D67" i="15"/>
  <c r="E67" i="15" s="1"/>
  <c r="G67" i="15" s="1"/>
  <c r="C68" i="15" s="1"/>
  <c r="F68" i="15"/>
  <c r="R67" i="18" l="1"/>
  <c r="N68" i="18" s="1"/>
  <c r="O67" i="18"/>
  <c r="G69" i="18"/>
  <c r="C70" i="18" s="1"/>
  <c r="D69" i="18"/>
  <c r="D68" i="16"/>
  <c r="G68" i="16"/>
  <c r="C69" i="16" s="1"/>
  <c r="R67" i="16"/>
  <c r="N68" i="16" s="1"/>
  <c r="O67" i="16"/>
  <c r="D68" i="15"/>
  <c r="E68" i="15" s="1"/>
  <c r="G68" i="15" s="1"/>
  <c r="C69" i="15" s="1"/>
  <c r="F69" i="15"/>
  <c r="G70" i="18" l="1"/>
  <c r="C71" i="18" s="1"/>
  <c r="D70" i="18"/>
  <c r="R68" i="18"/>
  <c r="N69" i="18" s="1"/>
  <c r="O68" i="18"/>
  <c r="R68" i="16"/>
  <c r="N69" i="16" s="1"/>
  <c r="O68" i="16"/>
  <c r="G69" i="16"/>
  <c r="C70" i="16" s="1"/>
  <c r="D69" i="16"/>
  <c r="D69" i="15"/>
  <c r="E69" i="15"/>
  <c r="G69" i="15" s="1"/>
  <c r="C70" i="15" s="1"/>
  <c r="F70" i="15"/>
  <c r="O69" i="18" l="1"/>
  <c r="R69" i="18"/>
  <c r="N70" i="18" s="1"/>
  <c r="G71" i="18"/>
  <c r="C72" i="18" s="1"/>
  <c r="D71" i="18"/>
  <c r="G70" i="16"/>
  <c r="C71" i="16" s="1"/>
  <c r="D70" i="16"/>
  <c r="O69" i="16"/>
  <c r="R69" i="16"/>
  <c r="N70" i="16" s="1"/>
  <c r="D70" i="15"/>
  <c r="E70" i="15" s="1"/>
  <c r="G70" i="15" s="1"/>
  <c r="C71" i="15" s="1"/>
  <c r="F71" i="15"/>
  <c r="G72" i="18" l="1"/>
  <c r="C73" i="18" s="1"/>
  <c r="D72" i="18"/>
  <c r="R70" i="18"/>
  <c r="N71" i="18" s="1"/>
  <c r="O70" i="18"/>
  <c r="O70" i="16"/>
  <c r="R70" i="16"/>
  <c r="N71" i="16" s="1"/>
  <c r="G71" i="16"/>
  <c r="C72" i="16" s="1"/>
  <c r="D71" i="16"/>
  <c r="D71" i="15"/>
  <c r="E71" i="15" s="1"/>
  <c r="G71" i="15" s="1"/>
  <c r="C72" i="15" s="1"/>
  <c r="F72" i="15"/>
  <c r="G73" i="18" l="1"/>
  <c r="C74" i="18" s="1"/>
  <c r="D73" i="18"/>
  <c r="R71" i="18"/>
  <c r="N72" i="18" s="1"/>
  <c r="O71" i="18"/>
  <c r="G72" i="16"/>
  <c r="C73" i="16" s="1"/>
  <c r="D72" i="16"/>
  <c r="O71" i="16"/>
  <c r="R71" i="16"/>
  <c r="N72" i="16" s="1"/>
  <c r="D72" i="15"/>
  <c r="E72" i="15" s="1"/>
  <c r="G72" i="15" s="1"/>
  <c r="C73" i="15" s="1"/>
  <c r="F73" i="15"/>
  <c r="D74" i="18" l="1"/>
  <c r="G74" i="18"/>
  <c r="C75" i="18" s="1"/>
  <c r="O72" i="18"/>
  <c r="R72" i="18"/>
  <c r="N73" i="18" s="1"/>
  <c r="R72" i="16"/>
  <c r="N73" i="16" s="1"/>
  <c r="O72" i="16"/>
  <c r="G73" i="16"/>
  <c r="C74" i="16" s="1"/>
  <c r="D73" i="16"/>
  <c r="D73" i="15"/>
  <c r="E73" i="15"/>
  <c r="G73" i="15" s="1"/>
  <c r="C74" i="15" s="1"/>
  <c r="F74" i="15"/>
  <c r="R73" i="18" l="1"/>
  <c r="N74" i="18" s="1"/>
  <c r="O73" i="18"/>
  <c r="G75" i="18"/>
  <c r="C76" i="18" s="1"/>
  <c r="D75" i="18"/>
  <c r="D74" i="16"/>
  <c r="G74" i="16"/>
  <c r="C75" i="16" s="1"/>
  <c r="O73" i="16"/>
  <c r="R73" i="16"/>
  <c r="N74" i="16" s="1"/>
  <c r="D74" i="15"/>
  <c r="E74" i="15" s="1"/>
  <c r="G74" i="15" s="1"/>
  <c r="C75" i="15" s="1"/>
  <c r="F75" i="15"/>
  <c r="R74" i="18" l="1"/>
  <c r="N75" i="18" s="1"/>
  <c r="O74" i="18"/>
  <c r="G76" i="18"/>
  <c r="C77" i="18" s="1"/>
  <c r="D76" i="18"/>
  <c r="R74" i="16"/>
  <c r="N75" i="16" s="1"/>
  <c r="O74" i="16"/>
  <c r="G75" i="16"/>
  <c r="C76" i="16" s="1"/>
  <c r="D75" i="16"/>
  <c r="D75" i="15"/>
  <c r="E75" i="15" s="1"/>
  <c r="G75" i="15" s="1"/>
  <c r="C76" i="15" s="1"/>
  <c r="F76" i="15"/>
  <c r="O75" i="18" l="1"/>
  <c r="R75" i="18"/>
  <c r="N76" i="18" s="1"/>
  <c r="G77" i="18"/>
  <c r="C78" i="18" s="1"/>
  <c r="D77" i="18"/>
  <c r="O75" i="16"/>
  <c r="R75" i="16"/>
  <c r="N76" i="16" s="1"/>
  <c r="G76" i="16"/>
  <c r="C77" i="16" s="1"/>
  <c r="D76" i="16"/>
  <c r="D76" i="15"/>
  <c r="E76" i="15" s="1"/>
  <c r="G76" i="15" s="1"/>
  <c r="C77" i="15" s="1"/>
  <c r="F77" i="15"/>
  <c r="D78" i="18" l="1"/>
  <c r="G78" i="18"/>
  <c r="C79" i="18" s="1"/>
  <c r="R76" i="18"/>
  <c r="N77" i="18" s="1"/>
  <c r="O76" i="18"/>
  <c r="G77" i="16"/>
  <c r="C78" i="16" s="1"/>
  <c r="D77" i="16"/>
  <c r="R76" i="16"/>
  <c r="N77" i="16" s="1"/>
  <c r="O76" i="16"/>
  <c r="D77" i="15"/>
  <c r="E77" i="15"/>
  <c r="G77" i="15" s="1"/>
  <c r="C78" i="15" s="1"/>
  <c r="F78" i="15"/>
  <c r="O77" i="18" l="1"/>
  <c r="R77" i="18"/>
  <c r="N78" i="18" s="1"/>
  <c r="G79" i="18"/>
  <c r="C80" i="18" s="1"/>
  <c r="D79" i="18"/>
  <c r="O77" i="16"/>
  <c r="R77" i="16"/>
  <c r="N78" i="16" s="1"/>
  <c r="G78" i="16"/>
  <c r="C79" i="16" s="1"/>
  <c r="D78" i="16"/>
  <c r="D78" i="15"/>
  <c r="E78" i="15" s="1"/>
  <c r="G78" i="15" s="1"/>
  <c r="C79" i="15" s="1"/>
  <c r="F79" i="15"/>
  <c r="G80" i="18" l="1"/>
  <c r="C81" i="18" s="1"/>
  <c r="D80" i="18"/>
  <c r="R78" i="18"/>
  <c r="N79" i="18" s="1"/>
  <c r="O78" i="18"/>
  <c r="G79" i="16"/>
  <c r="C80" i="16" s="1"/>
  <c r="D79" i="16"/>
  <c r="R78" i="16"/>
  <c r="N79" i="16" s="1"/>
  <c r="O78" i="16"/>
  <c r="D79" i="15"/>
  <c r="E79" i="15" s="1"/>
  <c r="G79" i="15" s="1"/>
  <c r="C80" i="15" s="1"/>
  <c r="F80" i="15"/>
  <c r="O79" i="18" l="1"/>
  <c r="R79" i="18"/>
  <c r="N80" i="18" s="1"/>
  <c r="G81" i="18"/>
  <c r="C82" i="18" s="1"/>
  <c r="D81" i="18"/>
  <c r="G80" i="16"/>
  <c r="C81" i="16" s="1"/>
  <c r="D80" i="16"/>
  <c r="O79" i="16"/>
  <c r="R79" i="16"/>
  <c r="N80" i="16" s="1"/>
  <c r="D80" i="15"/>
  <c r="E80" i="15" s="1"/>
  <c r="G80" i="15" s="1"/>
  <c r="C81" i="15" s="1"/>
  <c r="F81" i="15"/>
  <c r="G82" i="18" l="1"/>
  <c r="C83" i="18" s="1"/>
  <c r="D82" i="18"/>
  <c r="O80" i="18"/>
  <c r="R80" i="18"/>
  <c r="N81" i="18" s="1"/>
  <c r="R80" i="16"/>
  <c r="N81" i="16" s="1"/>
  <c r="O80" i="16"/>
  <c r="G81" i="16"/>
  <c r="C82" i="16" s="1"/>
  <c r="D81" i="16"/>
  <c r="D81" i="15"/>
  <c r="E81" i="15"/>
  <c r="G81" i="15" s="1"/>
  <c r="C82" i="15" s="1"/>
  <c r="F82" i="15"/>
  <c r="G83" i="18" l="1"/>
  <c r="C84" i="18" s="1"/>
  <c r="D83" i="18"/>
  <c r="O81" i="18"/>
  <c r="R81" i="18"/>
  <c r="N82" i="18" s="1"/>
  <c r="O81" i="16"/>
  <c r="R81" i="16"/>
  <c r="N82" i="16" s="1"/>
  <c r="G82" i="16"/>
  <c r="C83" i="16" s="1"/>
  <c r="D82" i="16"/>
  <c r="D82" i="15"/>
  <c r="E82" i="15" s="1"/>
  <c r="G82" i="15" s="1"/>
  <c r="C83" i="15" s="1"/>
  <c r="F83" i="15"/>
  <c r="R82" i="18" l="1"/>
  <c r="N83" i="18" s="1"/>
  <c r="O82" i="18"/>
  <c r="G84" i="18"/>
  <c r="C85" i="18" s="1"/>
  <c r="D84" i="18"/>
  <c r="G83" i="16"/>
  <c r="C84" i="16" s="1"/>
  <c r="D83" i="16"/>
  <c r="R82" i="16"/>
  <c r="N83" i="16" s="1"/>
  <c r="O82" i="16"/>
  <c r="D83" i="15"/>
  <c r="E83" i="15" s="1"/>
  <c r="G83" i="15" s="1"/>
  <c r="C84" i="15" s="1"/>
  <c r="F84" i="15"/>
  <c r="G85" i="18" l="1"/>
  <c r="C86" i="18" s="1"/>
  <c r="D85" i="18"/>
  <c r="O83" i="18"/>
  <c r="R83" i="18"/>
  <c r="N84" i="18" s="1"/>
  <c r="G84" i="16"/>
  <c r="C85" i="16" s="1"/>
  <c r="D84" i="16"/>
  <c r="O83" i="16"/>
  <c r="R83" i="16"/>
  <c r="N84" i="16" s="1"/>
  <c r="D84" i="15"/>
  <c r="E84" i="15" s="1"/>
  <c r="G84" i="15" s="1"/>
  <c r="C85" i="15" s="1"/>
  <c r="F85" i="15"/>
  <c r="R84" i="18" l="1"/>
  <c r="N85" i="18" s="1"/>
  <c r="O84" i="18"/>
  <c r="D86" i="18"/>
  <c r="G86" i="18"/>
  <c r="C87" i="18" s="1"/>
  <c r="G85" i="16"/>
  <c r="C86" i="16" s="1"/>
  <c r="D85" i="16"/>
  <c r="R84" i="16"/>
  <c r="N85" i="16" s="1"/>
  <c r="O84" i="16"/>
  <c r="D85" i="15"/>
  <c r="E85" i="15"/>
  <c r="G85" i="15" s="1"/>
  <c r="C86" i="15" s="1"/>
  <c r="F86" i="15"/>
  <c r="G87" i="18" l="1"/>
  <c r="C88" i="18" s="1"/>
  <c r="D87" i="18"/>
  <c r="O85" i="18"/>
  <c r="R85" i="18"/>
  <c r="N86" i="18" s="1"/>
  <c r="O85" i="16"/>
  <c r="R85" i="16"/>
  <c r="N86" i="16" s="1"/>
  <c r="G86" i="16"/>
  <c r="C87" i="16" s="1"/>
  <c r="D86" i="16"/>
  <c r="D86" i="15"/>
  <c r="E86" i="15" s="1"/>
  <c r="G86" i="15" s="1"/>
  <c r="C87" i="15" s="1"/>
  <c r="F87" i="15"/>
  <c r="R86" i="18" l="1"/>
  <c r="N87" i="18" s="1"/>
  <c r="O86" i="18"/>
  <c r="G88" i="18"/>
  <c r="C89" i="18" s="1"/>
  <c r="D88" i="18"/>
  <c r="G87" i="16"/>
  <c r="C88" i="16" s="1"/>
  <c r="D87" i="16"/>
  <c r="R86" i="16"/>
  <c r="N87" i="16" s="1"/>
  <c r="O86" i="16"/>
  <c r="D87" i="15"/>
  <c r="E87" i="15" s="1"/>
  <c r="G87" i="15" s="1"/>
  <c r="C88" i="15" s="1"/>
  <c r="F88" i="15"/>
  <c r="O87" i="18" l="1"/>
  <c r="R87" i="18"/>
  <c r="N88" i="18" s="1"/>
  <c r="G89" i="18"/>
  <c r="C90" i="18" s="1"/>
  <c r="D89" i="18"/>
  <c r="O87" i="16"/>
  <c r="R87" i="16"/>
  <c r="N88" i="16" s="1"/>
  <c r="G88" i="16"/>
  <c r="C89" i="16" s="1"/>
  <c r="D88" i="16"/>
  <c r="D88" i="15"/>
  <c r="E88" i="15" s="1"/>
  <c r="G88" i="15" s="1"/>
  <c r="C89" i="15" s="1"/>
  <c r="F89" i="15"/>
  <c r="G90" i="18" l="1"/>
  <c r="C91" i="18" s="1"/>
  <c r="D90" i="18"/>
  <c r="O88" i="18"/>
  <c r="R88" i="18"/>
  <c r="N89" i="18" s="1"/>
  <c r="G89" i="16"/>
  <c r="C90" i="16" s="1"/>
  <c r="D89" i="16"/>
  <c r="R88" i="16"/>
  <c r="N89" i="16" s="1"/>
  <c r="O88" i="16"/>
  <c r="D89" i="15"/>
  <c r="E89" i="15"/>
  <c r="G89" i="15" s="1"/>
  <c r="C90" i="15" s="1"/>
  <c r="F90" i="15"/>
  <c r="G91" i="18" l="1"/>
  <c r="C92" i="18" s="1"/>
  <c r="D91" i="18"/>
  <c r="O89" i="18"/>
  <c r="R89" i="18"/>
  <c r="N90" i="18" s="1"/>
  <c r="O89" i="16"/>
  <c r="R89" i="16"/>
  <c r="N90" i="16" s="1"/>
  <c r="G90" i="16"/>
  <c r="C91" i="16" s="1"/>
  <c r="D90" i="16"/>
  <c r="D90" i="15"/>
  <c r="E90" i="15" s="1"/>
  <c r="G90" i="15" s="1"/>
  <c r="C91" i="15" s="1"/>
  <c r="F91" i="15"/>
  <c r="R90" i="18" l="1"/>
  <c r="N91" i="18" s="1"/>
  <c r="O90" i="18"/>
  <c r="G92" i="18"/>
  <c r="C93" i="18" s="1"/>
  <c r="D92" i="18"/>
  <c r="D91" i="16"/>
  <c r="G91" i="16"/>
  <c r="C92" i="16" s="1"/>
  <c r="R90" i="16"/>
  <c r="N91" i="16" s="1"/>
  <c r="O90" i="16"/>
  <c r="D91" i="15"/>
  <c r="E91" i="15" s="1"/>
  <c r="G91" i="15" s="1"/>
  <c r="C92" i="15" s="1"/>
  <c r="F92" i="15"/>
  <c r="G93" i="18" l="1"/>
  <c r="C94" i="18" s="1"/>
  <c r="D93" i="18"/>
  <c r="O91" i="18"/>
  <c r="R91" i="18"/>
  <c r="N92" i="18" s="1"/>
  <c r="O91" i="16"/>
  <c r="R91" i="16"/>
  <c r="N92" i="16" s="1"/>
  <c r="G92" i="16"/>
  <c r="C93" i="16" s="1"/>
  <c r="D92" i="16"/>
  <c r="D92" i="15"/>
  <c r="E92" i="15"/>
  <c r="G92" i="15" s="1"/>
  <c r="C93" i="15" s="1"/>
  <c r="F93" i="15"/>
  <c r="R92" i="18" l="1"/>
  <c r="N93" i="18" s="1"/>
  <c r="O92" i="18"/>
  <c r="D94" i="18"/>
  <c r="G94" i="18"/>
  <c r="C95" i="18" s="1"/>
  <c r="D93" i="16"/>
  <c r="G93" i="16"/>
  <c r="C94" i="16" s="1"/>
  <c r="O92" i="16"/>
  <c r="R92" i="16"/>
  <c r="N93" i="16" s="1"/>
  <c r="D93" i="15"/>
  <c r="E93" i="15"/>
  <c r="G93" i="15" s="1"/>
  <c r="C94" i="15" s="1"/>
  <c r="F94" i="15"/>
  <c r="G95" i="18" l="1"/>
  <c r="C96" i="18" s="1"/>
  <c r="D95" i="18"/>
  <c r="O93" i="18"/>
  <c r="R93" i="18"/>
  <c r="N94" i="18" s="1"/>
  <c r="O93" i="16"/>
  <c r="R93" i="16"/>
  <c r="N94" i="16" s="1"/>
  <c r="G94" i="16"/>
  <c r="C95" i="16" s="1"/>
  <c r="D94" i="16"/>
  <c r="D94" i="15"/>
  <c r="E94" i="15" s="1"/>
  <c r="G94" i="15" s="1"/>
  <c r="C95" i="15" s="1"/>
  <c r="F95" i="15"/>
  <c r="R94" i="18" l="1"/>
  <c r="N95" i="18" s="1"/>
  <c r="O94" i="18"/>
  <c r="G96" i="18"/>
  <c r="C97" i="18" s="1"/>
  <c r="D96" i="18"/>
  <c r="D95" i="16"/>
  <c r="G95" i="16"/>
  <c r="C96" i="16" s="1"/>
  <c r="R94" i="16"/>
  <c r="N95" i="16" s="1"/>
  <c r="O94" i="16"/>
  <c r="D95" i="15"/>
  <c r="E95" i="15" s="1"/>
  <c r="G95" i="15" s="1"/>
  <c r="C96" i="15" s="1"/>
  <c r="F96" i="15"/>
  <c r="G97" i="18" l="1"/>
  <c r="C98" i="18" s="1"/>
  <c r="D97" i="18"/>
  <c r="O95" i="18"/>
  <c r="R95" i="18"/>
  <c r="N96" i="18" s="1"/>
  <c r="O95" i="16"/>
  <c r="R95" i="16"/>
  <c r="N96" i="16" s="1"/>
  <c r="G96" i="16"/>
  <c r="C97" i="16" s="1"/>
  <c r="D96" i="16"/>
  <c r="D96" i="15"/>
  <c r="F97" i="15"/>
  <c r="E96" i="15"/>
  <c r="G96" i="15" s="1"/>
  <c r="C97" i="15" s="1"/>
  <c r="O96" i="18" l="1"/>
  <c r="R96" i="18"/>
  <c r="N97" i="18" s="1"/>
  <c r="G98" i="18"/>
  <c r="C99" i="18" s="1"/>
  <c r="D98" i="18"/>
  <c r="D97" i="16"/>
  <c r="G97" i="16"/>
  <c r="C98" i="16" s="1"/>
  <c r="R96" i="16"/>
  <c r="N97" i="16" s="1"/>
  <c r="O96" i="16"/>
  <c r="D97" i="15"/>
  <c r="E97" i="15"/>
  <c r="G97" i="15" s="1"/>
  <c r="C98" i="15" s="1"/>
  <c r="F98" i="15"/>
  <c r="G99" i="18" l="1"/>
  <c r="C100" i="18" s="1"/>
  <c r="D99" i="18"/>
  <c r="O97" i="18"/>
  <c r="R97" i="18"/>
  <c r="N98" i="18" s="1"/>
  <c r="O97" i="16"/>
  <c r="R97" i="16"/>
  <c r="N98" i="16" s="1"/>
  <c r="G98" i="16"/>
  <c r="C99" i="16" s="1"/>
  <c r="D98" i="16"/>
  <c r="D98" i="15"/>
  <c r="E98" i="15" s="1"/>
  <c r="G98" i="15" s="1"/>
  <c r="C99" i="15" s="1"/>
  <c r="F99" i="15"/>
  <c r="R98" i="18" l="1"/>
  <c r="N99" i="18" s="1"/>
  <c r="O98" i="18"/>
  <c r="G100" i="18"/>
  <c r="C101" i="18" s="1"/>
  <c r="D100" i="18"/>
  <c r="D99" i="16"/>
  <c r="G99" i="16"/>
  <c r="C100" i="16" s="1"/>
  <c r="R98" i="16"/>
  <c r="N99" i="16" s="1"/>
  <c r="O98" i="16"/>
  <c r="D99" i="15"/>
  <c r="E99" i="15" s="1"/>
  <c r="G99" i="15" s="1"/>
  <c r="C100" i="15" s="1"/>
  <c r="F100" i="15"/>
  <c r="O99" i="18" l="1"/>
  <c r="R99" i="18"/>
  <c r="N100" i="18" s="1"/>
  <c r="G101" i="18"/>
  <c r="C102" i="18" s="1"/>
  <c r="D101" i="18"/>
  <c r="O99" i="16"/>
  <c r="R99" i="16"/>
  <c r="N100" i="16" s="1"/>
  <c r="G100" i="16"/>
  <c r="C101" i="16" s="1"/>
  <c r="D100" i="16"/>
  <c r="D100" i="15"/>
  <c r="F101" i="15"/>
  <c r="E100" i="15"/>
  <c r="G100" i="15" s="1"/>
  <c r="C101" i="15" s="1"/>
  <c r="D102" i="18" l="1"/>
  <c r="G102" i="18"/>
  <c r="C103" i="18" s="1"/>
  <c r="R100" i="18"/>
  <c r="N101" i="18" s="1"/>
  <c r="O100" i="18"/>
  <c r="D101" i="16"/>
  <c r="G101" i="16"/>
  <c r="C102" i="16" s="1"/>
  <c r="R100" i="16"/>
  <c r="N101" i="16" s="1"/>
  <c r="O100" i="16"/>
  <c r="D101" i="15"/>
  <c r="E101" i="15"/>
  <c r="G101" i="15" s="1"/>
  <c r="C102" i="15" s="1"/>
  <c r="F102" i="15"/>
  <c r="O101" i="18" l="1"/>
  <c r="R101" i="18"/>
  <c r="N102" i="18" s="1"/>
  <c r="G103" i="18"/>
  <c r="C104" i="18" s="1"/>
  <c r="D103" i="18"/>
  <c r="O101" i="16"/>
  <c r="R101" i="16"/>
  <c r="N102" i="16" s="1"/>
  <c r="G102" i="16"/>
  <c r="C103" i="16" s="1"/>
  <c r="D102" i="16"/>
  <c r="D102" i="15"/>
  <c r="E102" i="15" s="1"/>
  <c r="G102" i="15" s="1"/>
  <c r="C103" i="15" s="1"/>
  <c r="F103" i="15"/>
  <c r="G104" i="18" l="1"/>
  <c r="C105" i="18" s="1"/>
  <c r="D104" i="18"/>
  <c r="R102" i="18"/>
  <c r="N103" i="18" s="1"/>
  <c r="O102" i="18"/>
  <c r="D103" i="16"/>
  <c r="G103" i="16"/>
  <c r="C104" i="16" s="1"/>
  <c r="R102" i="16"/>
  <c r="N103" i="16" s="1"/>
  <c r="O102" i="16"/>
  <c r="D103" i="15"/>
  <c r="E103" i="15" s="1"/>
  <c r="G103" i="15" s="1"/>
  <c r="C104" i="15" s="1"/>
  <c r="F104" i="15"/>
  <c r="G105" i="18" l="1"/>
  <c r="C106" i="18" s="1"/>
  <c r="D105" i="18"/>
  <c r="O103" i="18"/>
  <c r="R103" i="18"/>
  <c r="N104" i="18" s="1"/>
  <c r="R103" i="16"/>
  <c r="N104" i="16" s="1"/>
  <c r="O103" i="16"/>
  <c r="G104" i="16"/>
  <c r="C105" i="16" s="1"/>
  <c r="D104" i="16"/>
  <c r="D104" i="15"/>
  <c r="E104" i="15" s="1"/>
  <c r="G104" i="15" s="1"/>
  <c r="C105" i="15" s="1"/>
  <c r="F105" i="15"/>
  <c r="R104" i="18" l="1"/>
  <c r="N105" i="18" s="1"/>
  <c r="O104" i="18"/>
  <c r="G106" i="18"/>
  <c r="C107" i="18" s="1"/>
  <c r="D106" i="18"/>
  <c r="R104" i="16"/>
  <c r="N105" i="16" s="1"/>
  <c r="O104" i="16"/>
  <c r="D105" i="16"/>
  <c r="G105" i="16"/>
  <c r="C106" i="16" s="1"/>
  <c r="D105" i="15"/>
  <c r="E105" i="15"/>
  <c r="G105" i="15" s="1"/>
  <c r="C106" i="15" s="1"/>
  <c r="F106" i="15"/>
  <c r="O105" i="18" l="1"/>
  <c r="R105" i="18"/>
  <c r="N106" i="18" s="1"/>
  <c r="G107" i="18"/>
  <c r="C108" i="18" s="1"/>
  <c r="D107" i="18"/>
  <c r="R105" i="16"/>
  <c r="N106" i="16" s="1"/>
  <c r="O105" i="16"/>
  <c r="G106" i="16"/>
  <c r="C107" i="16" s="1"/>
  <c r="D106" i="16"/>
  <c r="D106" i="15"/>
  <c r="E106" i="15" s="1"/>
  <c r="G106" i="15" s="1"/>
  <c r="C107" i="15" s="1"/>
  <c r="F107" i="15"/>
  <c r="G108" i="18" l="1"/>
  <c r="C109" i="18" s="1"/>
  <c r="D108" i="18"/>
  <c r="R106" i="18"/>
  <c r="N107" i="18" s="1"/>
  <c r="O106" i="18"/>
  <c r="R106" i="16"/>
  <c r="N107" i="16" s="1"/>
  <c r="O106" i="16"/>
  <c r="D107" i="16"/>
  <c r="G107" i="16"/>
  <c r="C108" i="16" s="1"/>
  <c r="D107" i="15"/>
  <c r="E107" i="15"/>
  <c r="G107" i="15" s="1"/>
  <c r="C108" i="15" s="1"/>
  <c r="F108" i="15"/>
  <c r="G109" i="18" l="1"/>
  <c r="C110" i="18" s="1"/>
  <c r="D109" i="18"/>
  <c r="O107" i="18"/>
  <c r="R107" i="18"/>
  <c r="N108" i="18" s="1"/>
  <c r="R107" i="16"/>
  <c r="N108" i="16" s="1"/>
  <c r="O107" i="16"/>
  <c r="G108" i="16"/>
  <c r="C109" i="16" s="1"/>
  <c r="D108" i="16"/>
  <c r="D108" i="15"/>
  <c r="E108" i="15"/>
  <c r="G108" i="15" s="1"/>
  <c r="C109" i="15" s="1"/>
  <c r="F109" i="15"/>
  <c r="R108" i="18" l="1"/>
  <c r="N109" i="18" s="1"/>
  <c r="O108" i="18"/>
  <c r="G110" i="18"/>
  <c r="C111" i="18" s="1"/>
  <c r="D110" i="18"/>
  <c r="R108" i="16"/>
  <c r="N109" i="16" s="1"/>
  <c r="O108" i="16"/>
  <c r="D109" i="16"/>
  <c r="G109" i="16"/>
  <c r="C110" i="16" s="1"/>
  <c r="D109" i="15"/>
  <c r="E109" i="15"/>
  <c r="G109" i="15" s="1"/>
  <c r="C110" i="15" s="1"/>
  <c r="F110" i="15"/>
  <c r="G111" i="18" l="1"/>
  <c r="C112" i="18" s="1"/>
  <c r="D111" i="18"/>
  <c r="O109" i="18"/>
  <c r="R109" i="18"/>
  <c r="N110" i="18" s="1"/>
  <c r="G110" i="16"/>
  <c r="C111" i="16" s="1"/>
  <c r="D110" i="16"/>
  <c r="R109" i="16"/>
  <c r="N110" i="16" s="1"/>
  <c r="O109" i="16"/>
  <c r="D110" i="15"/>
  <c r="E110" i="15"/>
  <c r="G110" i="15" s="1"/>
  <c r="C111" i="15" s="1"/>
  <c r="F111" i="15"/>
  <c r="G112" i="18" l="1"/>
  <c r="C113" i="18" s="1"/>
  <c r="D112" i="18"/>
  <c r="R110" i="18"/>
  <c r="N111" i="18" s="1"/>
  <c r="O110" i="18"/>
  <c r="R110" i="16"/>
  <c r="N111" i="16" s="1"/>
  <c r="O110" i="16"/>
  <c r="D111" i="16"/>
  <c r="G111" i="16"/>
  <c r="C112" i="16" s="1"/>
  <c r="D111" i="15"/>
  <c r="E111" i="15" s="1"/>
  <c r="G111" i="15" s="1"/>
  <c r="C112" i="15" s="1"/>
  <c r="F112" i="15"/>
  <c r="O111" i="18" l="1"/>
  <c r="R111" i="18"/>
  <c r="N112" i="18" s="1"/>
  <c r="G113" i="18"/>
  <c r="C114" i="18" s="1"/>
  <c r="D113" i="18"/>
  <c r="G112" i="16"/>
  <c r="C113" i="16" s="1"/>
  <c r="D112" i="16"/>
  <c r="R111" i="16"/>
  <c r="N112" i="16" s="1"/>
  <c r="O111" i="16"/>
  <c r="D112" i="15"/>
  <c r="E112" i="15" s="1"/>
  <c r="G112" i="15" s="1"/>
  <c r="C113" i="15" s="1"/>
  <c r="F113" i="15"/>
  <c r="G114" i="18" l="1"/>
  <c r="C115" i="18" s="1"/>
  <c r="D114" i="18"/>
  <c r="R112" i="18"/>
  <c r="N113" i="18" s="1"/>
  <c r="O112" i="18"/>
  <c r="D113" i="16"/>
  <c r="G113" i="16"/>
  <c r="C114" i="16" s="1"/>
  <c r="R112" i="16"/>
  <c r="N113" i="16" s="1"/>
  <c r="O112" i="16"/>
  <c r="D113" i="15"/>
  <c r="E113" i="15"/>
  <c r="G113" i="15" s="1"/>
  <c r="C114" i="15" s="1"/>
  <c r="F114" i="15"/>
  <c r="O113" i="18" l="1"/>
  <c r="R113" i="18"/>
  <c r="N114" i="18" s="1"/>
  <c r="G115" i="18"/>
  <c r="C116" i="18" s="1"/>
  <c r="D115" i="18"/>
  <c r="R113" i="16"/>
  <c r="N114" i="16" s="1"/>
  <c r="O113" i="16"/>
  <c r="G114" i="16"/>
  <c r="C115" i="16" s="1"/>
  <c r="D114" i="16"/>
  <c r="D114" i="15"/>
  <c r="E114" i="15" s="1"/>
  <c r="G114" i="15" s="1"/>
  <c r="C115" i="15" s="1"/>
  <c r="F115" i="15"/>
  <c r="G116" i="18" l="1"/>
  <c r="C117" i="18" s="1"/>
  <c r="D116" i="18"/>
  <c r="R114" i="18"/>
  <c r="N115" i="18" s="1"/>
  <c r="O114" i="18"/>
  <c r="R114" i="16"/>
  <c r="N115" i="16" s="1"/>
  <c r="O114" i="16"/>
  <c r="D115" i="16"/>
  <c r="G115" i="16"/>
  <c r="C116" i="16" s="1"/>
  <c r="D115" i="15"/>
  <c r="E115" i="15"/>
  <c r="G115" i="15" s="1"/>
  <c r="C116" i="15" s="1"/>
  <c r="F116" i="15"/>
  <c r="O115" i="18" l="1"/>
  <c r="R115" i="18"/>
  <c r="N116" i="18" s="1"/>
  <c r="G117" i="18"/>
  <c r="C118" i="18" s="1"/>
  <c r="D117" i="18"/>
  <c r="G116" i="16"/>
  <c r="C117" i="16" s="1"/>
  <c r="D116" i="16"/>
  <c r="R115" i="16"/>
  <c r="N116" i="16" s="1"/>
  <c r="O115" i="16"/>
  <c r="D116" i="15"/>
  <c r="E116" i="15"/>
  <c r="G116" i="15" s="1"/>
  <c r="C117" i="15" s="1"/>
  <c r="F117" i="15"/>
  <c r="G118" i="18" l="1"/>
  <c r="C119" i="18" s="1"/>
  <c r="D118" i="18"/>
  <c r="R116" i="18"/>
  <c r="N117" i="18" s="1"/>
  <c r="O116" i="18"/>
  <c r="D117" i="16"/>
  <c r="G117" i="16"/>
  <c r="C118" i="16" s="1"/>
  <c r="R116" i="16"/>
  <c r="N117" i="16" s="1"/>
  <c r="O116" i="16"/>
  <c r="D117" i="15"/>
  <c r="E117" i="15"/>
  <c r="G117" i="15" s="1"/>
  <c r="C118" i="15" s="1"/>
  <c r="F118" i="15"/>
  <c r="O117" i="18" l="1"/>
  <c r="R117" i="18"/>
  <c r="N118" i="18" s="1"/>
  <c r="G119" i="18"/>
  <c r="D119" i="18"/>
  <c r="R117" i="16"/>
  <c r="N118" i="16" s="1"/>
  <c r="O117" i="16"/>
  <c r="G118" i="16"/>
  <c r="C119" i="16" s="1"/>
  <c r="D118" i="16"/>
  <c r="D118" i="15"/>
  <c r="E118" i="15" s="1"/>
  <c r="G118" i="15" s="1"/>
  <c r="C119" i="15" s="1"/>
  <c r="F119" i="15"/>
  <c r="R118" i="18" l="1"/>
  <c r="N119" i="18" s="1"/>
  <c r="O118" i="18"/>
  <c r="R118" i="16"/>
  <c r="N119" i="16" s="1"/>
  <c r="O118" i="16"/>
  <c r="D119" i="16"/>
  <c r="G119" i="16"/>
  <c r="D119" i="15"/>
  <c r="E119" i="15" s="1"/>
  <c r="G119" i="15" s="1"/>
  <c r="C120" i="15" s="1"/>
  <c r="F120" i="15"/>
  <c r="O119" i="18" l="1"/>
  <c r="R119" i="18"/>
  <c r="R119" i="16"/>
  <c r="O119" i="16"/>
  <c r="D120" i="15"/>
  <c r="E120" i="15" s="1"/>
  <c r="G120" i="15" s="1"/>
  <c r="C121" i="15" s="1"/>
  <c r="F121" i="15"/>
  <c r="D121" i="15" l="1"/>
  <c r="E121" i="15" s="1"/>
  <c r="G121" i="15" s="1"/>
  <c r="C122" i="15" s="1"/>
  <c r="F122" i="15"/>
  <c r="D122" i="15" l="1"/>
  <c r="E122" i="15" s="1"/>
  <c r="G122" i="15" s="1"/>
  <c r="E40" i="4"/>
  <c r="F40" i="4"/>
  <c r="G40" i="4"/>
  <c r="H40" i="4"/>
  <c r="I40" i="4"/>
  <c r="J40" i="4"/>
  <c r="G39" i="4"/>
  <c r="G38" i="4"/>
  <c r="G37" i="4"/>
  <c r="G36" i="4"/>
  <c r="G34" i="4"/>
  <c r="H39" i="4"/>
  <c r="H38" i="4"/>
  <c r="H37" i="4"/>
  <c r="H36" i="4"/>
  <c r="H34" i="4"/>
  <c r="H20" i="4"/>
  <c r="H24" i="4"/>
  <c r="H26" i="4"/>
  <c r="H27" i="4"/>
  <c r="H30" i="4"/>
  <c r="H29" i="4"/>
  <c r="H28" i="4"/>
  <c r="G30" i="4"/>
  <c r="G29" i="4"/>
  <c r="G28" i="4"/>
  <c r="G27" i="4"/>
  <c r="G26" i="4"/>
  <c r="G24" i="4"/>
  <c r="G20" i="4"/>
  <c r="G19" i="4"/>
  <c r="G18" i="4"/>
  <c r="G17" i="4"/>
  <c r="G16" i="4"/>
  <c r="H19" i="4"/>
  <c r="H18" i="4"/>
  <c r="H17" i="4"/>
  <c r="H16" i="4"/>
  <c r="E127" i="17"/>
  <c r="E126" i="17"/>
  <c r="E125" i="17"/>
  <c r="E124" i="17"/>
  <c r="E123" i="17"/>
  <c r="E122" i="17"/>
  <c r="E121" i="17"/>
  <c r="E120" i="17"/>
  <c r="E119" i="17"/>
  <c r="E118" i="17"/>
  <c r="E117" i="17"/>
  <c r="E116" i="17"/>
  <c r="E115" i="17"/>
  <c r="E114" i="17"/>
  <c r="E113" i="17"/>
  <c r="E112" i="17"/>
  <c r="E111" i="17"/>
  <c r="E110" i="17"/>
  <c r="E109" i="17"/>
  <c r="E108" i="17"/>
  <c r="E107" i="17"/>
  <c r="E106" i="17"/>
  <c r="E105" i="17"/>
  <c r="E104" i="17"/>
  <c r="E103" i="17"/>
  <c r="E102" i="17"/>
  <c r="E101" i="17"/>
  <c r="E100" i="17"/>
  <c r="E99" i="17"/>
  <c r="E98" i="17"/>
  <c r="E97" i="17"/>
  <c r="E96" i="17"/>
  <c r="E95" i="17"/>
  <c r="E94" i="17"/>
  <c r="E93" i="17"/>
  <c r="E92" i="17"/>
  <c r="E91" i="17"/>
  <c r="E90" i="17"/>
  <c r="E89" i="17"/>
  <c r="E88" i="17"/>
  <c r="E87" i="17"/>
  <c r="E86" i="17"/>
  <c r="E85" i="17"/>
  <c r="E84" i="17"/>
  <c r="E83" i="17"/>
  <c r="E82" i="17"/>
  <c r="E81" i="17"/>
  <c r="E80" i="17"/>
  <c r="E79" i="17"/>
  <c r="E78" i="17"/>
  <c r="E77" i="17"/>
  <c r="E76" i="17"/>
  <c r="E75" i="17"/>
  <c r="E74" i="17"/>
  <c r="E73" i="17"/>
  <c r="E72" i="17"/>
  <c r="E71" i="17"/>
  <c r="E70" i="17"/>
  <c r="E69" i="17"/>
  <c r="E68" i="17"/>
  <c r="E67" i="17"/>
  <c r="E66" i="17"/>
  <c r="E65" i="17"/>
  <c r="E64" i="17"/>
  <c r="E63" i="17"/>
  <c r="P62" i="17"/>
  <c r="E62" i="17"/>
  <c r="E61" i="17"/>
  <c r="E60" i="17"/>
  <c r="E59" i="17"/>
  <c r="P58" i="17"/>
  <c r="E58" i="17"/>
  <c r="P57" i="17"/>
  <c r="E57" i="17"/>
  <c r="E56" i="17"/>
  <c r="E55" i="17"/>
  <c r="E54" i="17"/>
  <c r="E53" i="17"/>
  <c r="E52" i="17"/>
  <c r="E51" i="17"/>
  <c r="E50" i="17"/>
  <c r="P49" i="17"/>
  <c r="E49" i="17"/>
  <c r="E48" i="17"/>
  <c r="E47" i="17"/>
  <c r="E46" i="17"/>
  <c r="E45" i="17"/>
  <c r="E44" i="17"/>
  <c r="E43" i="17"/>
  <c r="E42" i="17"/>
  <c r="P41" i="17"/>
  <c r="E41" i="17"/>
  <c r="E40" i="17"/>
  <c r="E39" i="17"/>
  <c r="E38" i="17"/>
  <c r="P37" i="17"/>
  <c r="E37" i="17"/>
  <c r="E36" i="17"/>
  <c r="P35" i="17"/>
  <c r="E35" i="17"/>
  <c r="E34" i="17"/>
  <c r="P33" i="17"/>
  <c r="E33" i="17"/>
  <c r="E32" i="17"/>
  <c r="P31" i="17"/>
  <c r="E31" i="17"/>
  <c r="E30" i="17"/>
  <c r="P29" i="17"/>
  <c r="E29" i="17"/>
  <c r="E28" i="17"/>
  <c r="P27" i="17"/>
  <c r="E27" i="17"/>
  <c r="E26" i="17"/>
  <c r="P25" i="17"/>
  <c r="E25" i="17"/>
  <c r="E24" i="17"/>
  <c r="P23" i="17"/>
  <c r="E23" i="17"/>
  <c r="E22" i="17"/>
  <c r="P21" i="17"/>
  <c r="E21" i="17"/>
  <c r="E20" i="17"/>
  <c r="P19" i="17"/>
  <c r="E19" i="17"/>
  <c r="E18" i="17"/>
  <c r="P17" i="17"/>
  <c r="E17" i="17"/>
  <c r="E16" i="17"/>
  <c r="P15" i="17"/>
  <c r="E15" i="17"/>
  <c r="C15" i="17"/>
  <c r="N14" i="17"/>
  <c r="G14" i="17"/>
  <c r="F14" i="17"/>
  <c r="F15" i="17" s="1"/>
  <c r="F16" i="17" s="1"/>
  <c r="F17" i="17" s="1"/>
  <c r="F18" i="17" s="1"/>
  <c r="F19" i="17" s="1"/>
  <c r="F20" i="17" s="1"/>
  <c r="F21" i="17" s="1"/>
  <c r="F22" i="17" s="1"/>
  <c r="F23" i="17" s="1"/>
  <c r="F24" i="17" s="1"/>
  <c r="F25" i="17" s="1"/>
  <c r="F26" i="17" s="1"/>
  <c r="F27" i="17" s="1"/>
  <c r="F28" i="17" s="1"/>
  <c r="F29" i="17" s="1"/>
  <c r="F30" i="17" s="1"/>
  <c r="F31" i="17" s="1"/>
  <c r="F32" i="17" s="1"/>
  <c r="F33" i="17" s="1"/>
  <c r="F34" i="17" s="1"/>
  <c r="F35" i="17" s="1"/>
  <c r="F36" i="17" s="1"/>
  <c r="F37" i="17" s="1"/>
  <c r="F38" i="17" s="1"/>
  <c r="F39" i="17" s="1"/>
  <c r="F40" i="17" s="1"/>
  <c r="F41" i="17" s="1"/>
  <c r="F42" i="17" s="1"/>
  <c r="F43" i="17" s="1"/>
  <c r="F44" i="17" s="1"/>
  <c r="F45" i="17" s="1"/>
  <c r="F46" i="17" s="1"/>
  <c r="F47" i="17" s="1"/>
  <c r="F48" i="17" s="1"/>
  <c r="F49" i="17" s="1"/>
  <c r="F50" i="17" s="1"/>
  <c r="F51" i="17" s="1"/>
  <c r="F52" i="17" s="1"/>
  <c r="F53" i="17" s="1"/>
  <c r="F54" i="17" s="1"/>
  <c r="F55" i="17" s="1"/>
  <c r="F56" i="17" s="1"/>
  <c r="F57" i="17" s="1"/>
  <c r="F58" i="17" s="1"/>
  <c r="F59" i="17" s="1"/>
  <c r="F60" i="17" s="1"/>
  <c r="F61" i="17" s="1"/>
  <c r="F62" i="17" s="1"/>
  <c r="F63" i="17" s="1"/>
  <c r="F64" i="17" s="1"/>
  <c r="F65" i="17" s="1"/>
  <c r="F66" i="17" s="1"/>
  <c r="F67" i="17" s="1"/>
  <c r="F68" i="17" s="1"/>
  <c r="F69" i="17" s="1"/>
  <c r="F70" i="17" s="1"/>
  <c r="F71" i="17" s="1"/>
  <c r="F72" i="17" s="1"/>
  <c r="F73" i="17" s="1"/>
  <c r="F74" i="17" s="1"/>
  <c r="F75" i="17" s="1"/>
  <c r="F76" i="17" s="1"/>
  <c r="F77" i="17" s="1"/>
  <c r="F78" i="17" s="1"/>
  <c r="F79" i="17" s="1"/>
  <c r="F80" i="17" s="1"/>
  <c r="F81" i="17" s="1"/>
  <c r="F82" i="17" s="1"/>
  <c r="F83" i="17" s="1"/>
  <c r="F84" i="17" s="1"/>
  <c r="F85" i="17" s="1"/>
  <c r="F86" i="17" s="1"/>
  <c r="F87" i="17" s="1"/>
  <c r="F88" i="17" s="1"/>
  <c r="F89" i="17" s="1"/>
  <c r="F90" i="17" s="1"/>
  <c r="F91" i="17" s="1"/>
  <c r="F92" i="17" s="1"/>
  <c r="F93" i="17" s="1"/>
  <c r="F94" i="17" s="1"/>
  <c r="F95" i="17" s="1"/>
  <c r="F96" i="17" s="1"/>
  <c r="F97" i="17" s="1"/>
  <c r="F98" i="17" s="1"/>
  <c r="F99" i="17" s="1"/>
  <c r="F100" i="17" s="1"/>
  <c r="F101" i="17" s="1"/>
  <c r="F102" i="17" s="1"/>
  <c r="F103" i="17" s="1"/>
  <c r="F104" i="17" s="1"/>
  <c r="F105" i="17" s="1"/>
  <c r="F106" i="17" s="1"/>
  <c r="F107" i="17" s="1"/>
  <c r="F108" i="17" s="1"/>
  <c r="F109" i="17" s="1"/>
  <c r="F110" i="17" s="1"/>
  <c r="F111" i="17" s="1"/>
  <c r="F112" i="17" s="1"/>
  <c r="F113" i="17" s="1"/>
  <c r="F114" i="17" s="1"/>
  <c r="F115" i="17" s="1"/>
  <c r="F116" i="17" s="1"/>
  <c r="F117" i="17" s="1"/>
  <c r="F118" i="17" s="1"/>
  <c r="F119" i="17" s="1"/>
  <c r="F120" i="17" s="1"/>
  <c r="F121" i="17" s="1"/>
  <c r="F122" i="17" s="1"/>
  <c r="F123" i="17" s="1"/>
  <c r="F124" i="17" s="1"/>
  <c r="F125" i="17" s="1"/>
  <c r="F126" i="17" s="1"/>
  <c r="F127" i="17" s="1"/>
  <c r="E14" i="17"/>
  <c r="D14" i="17"/>
  <c r="C14" i="17"/>
  <c r="A14" i="17"/>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O8" i="17"/>
  <c r="O9" i="17" s="1"/>
  <c r="D8" i="17"/>
  <c r="D9" i="17" s="1"/>
  <c r="P7" i="17"/>
  <c r="P46" i="17" s="1"/>
  <c r="P6" i="17"/>
  <c r="L14" i="17" s="1"/>
  <c r="L15" i="17" s="1"/>
  <c r="L16" i="17" s="1"/>
  <c r="L17" i="17" s="1"/>
  <c r="L18" i="17" s="1"/>
  <c r="L19" i="17" s="1"/>
  <c r="L20" i="17" s="1"/>
  <c r="L21" i="17" s="1"/>
  <c r="L22" i="17" s="1"/>
  <c r="L23" i="17" s="1"/>
  <c r="L24" i="17" s="1"/>
  <c r="L25" i="17" s="1"/>
  <c r="L26" i="17" s="1"/>
  <c r="L27" i="17" s="1"/>
  <c r="L28" i="17" s="1"/>
  <c r="L29" i="17" s="1"/>
  <c r="L30" i="17" s="1"/>
  <c r="L31" i="17" s="1"/>
  <c r="L32" i="17" s="1"/>
  <c r="L33" i="17" s="1"/>
  <c r="L34" i="17" s="1"/>
  <c r="L35" i="17" s="1"/>
  <c r="L36" i="17" s="1"/>
  <c r="L37" i="17" s="1"/>
  <c r="L38" i="17" s="1"/>
  <c r="L39" i="17" s="1"/>
  <c r="L40" i="17" s="1"/>
  <c r="L41" i="17" s="1"/>
  <c r="L42" i="17" s="1"/>
  <c r="L43" i="17" s="1"/>
  <c r="L44" i="17" s="1"/>
  <c r="L45" i="17" s="1"/>
  <c r="L46" i="17" s="1"/>
  <c r="L47" i="17" s="1"/>
  <c r="L48" i="17" s="1"/>
  <c r="L49" i="17" s="1"/>
  <c r="L50" i="17" s="1"/>
  <c r="L51" i="17" s="1"/>
  <c r="L52" i="17" s="1"/>
  <c r="L53" i="17" s="1"/>
  <c r="L54" i="17" s="1"/>
  <c r="L55" i="17" s="1"/>
  <c r="L56" i="17" s="1"/>
  <c r="L57" i="17" s="1"/>
  <c r="L58" i="17" s="1"/>
  <c r="L59" i="17" s="1"/>
  <c r="L60" i="17" s="1"/>
  <c r="L61" i="17" s="1"/>
  <c r="L62" i="17" s="1"/>
  <c r="L63" i="17" s="1"/>
  <c r="L64" i="17" s="1"/>
  <c r="L65" i="17" s="1"/>
  <c r="L66" i="17" s="1"/>
  <c r="L67" i="17" s="1"/>
  <c r="L68" i="17" s="1"/>
  <c r="L69" i="17" s="1"/>
  <c r="L70" i="17" s="1"/>
  <c r="L71" i="17" s="1"/>
  <c r="L72" i="17" s="1"/>
  <c r="L73" i="17" s="1"/>
  <c r="L74" i="17" s="1"/>
  <c r="L75" i="17" s="1"/>
  <c r="L76" i="17" s="1"/>
  <c r="L77" i="17" s="1"/>
  <c r="L78" i="17" s="1"/>
  <c r="L79" i="17" s="1"/>
  <c r="L80" i="17" s="1"/>
  <c r="L81" i="17" s="1"/>
  <c r="L82" i="17" s="1"/>
  <c r="L83" i="17" s="1"/>
  <c r="L84" i="17" s="1"/>
  <c r="L85" i="17" s="1"/>
  <c r="L86" i="17" s="1"/>
  <c r="L87" i="17" s="1"/>
  <c r="L88" i="17" s="1"/>
  <c r="L89" i="17" s="1"/>
  <c r="L90" i="17" s="1"/>
  <c r="L91" i="17" s="1"/>
  <c r="L92" i="17" s="1"/>
  <c r="L93" i="17" s="1"/>
  <c r="L94" i="17" s="1"/>
  <c r="L95" i="17" s="1"/>
  <c r="L96" i="17" s="1"/>
  <c r="L97" i="17" s="1"/>
  <c r="L98" i="17" s="1"/>
  <c r="L99" i="17" s="1"/>
  <c r="L100" i="17" s="1"/>
  <c r="L101" i="17" s="1"/>
  <c r="L102" i="17" s="1"/>
  <c r="L103" i="17" s="1"/>
  <c r="L104" i="17" s="1"/>
  <c r="L105" i="17" s="1"/>
  <c r="L106" i="17" s="1"/>
  <c r="L107" i="17" s="1"/>
  <c r="L108" i="17" s="1"/>
  <c r="L109" i="17" s="1"/>
  <c r="L110" i="17" s="1"/>
  <c r="L111" i="17" s="1"/>
  <c r="L112" i="17" s="1"/>
  <c r="L113" i="17" s="1"/>
  <c r="L114" i="17" s="1"/>
  <c r="L115" i="17" s="1"/>
  <c r="L116" i="17" s="1"/>
  <c r="L117" i="17" s="1"/>
  <c r="L118" i="17" s="1"/>
  <c r="L119" i="17" s="1"/>
  <c r="L120" i="17" s="1"/>
  <c r="L121" i="17" s="1"/>
  <c r="L122" i="17" s="1"/>
  <c r="L123" i="17" s="1"/>
  <c r="L124" i="17" s="1"/>
  <c r="L125" i="17" s="1"/>
  <c r="L126" i="17" s="1"/>
  <c r="L127" i="17" s="1"/>
  <c r="B4" i="17"/>
  <c r="F19" i="4"/>
  <c r="B4" i="14"/>
  <c r="P6" i="14"/>
  <c r="O8" i="14" s="1"/>
  <c r="P7" i="14"/>
  <c r="D8" i="14"/>
  <c r="P8" i="14"/>
  <c r="N14" i="14" s="1"/>
  <c r="D9" i="14"/>
  <c r="O9" i="14"/>
  <c r="P9" i="14"/>
  <c r="P16" i="14" s="1"/>
  <c r="P10" i="14"/>
  <c r="A14" i="14"/>
  <c r="C14" i="14"/>
  <c r="D14" i="14"/>
  <c r="E14" i="14"/>
  <c r="F14" i="14"/>
  <c r="F15" i="14" s="1"/>
  <c r="F16" i="14" s="1"/>
  <c r="F17" i="14" s="1"/>
  <c r="F18" i="14" s="1"/>
  <c r="F19" i="14" s="1"/>
  <c r="F20" i="14" s="1"/>
  <c r="F21" i="14" s="1"/>
  <c r="F22" i="14" s="1"/>
  <c r="F23" i="14" s="1"/>
  <c r="F24" i="14" s="1"/>
  <c r="F25" i="14" s="1"/>
  <c r="F26" i="14" s="1"/>
  <c r="F27" i="14" s="1"/>
  <c r="F28" i="14" s="1"/>
  <c r="F29" i="14" s="1"/>
  <c r="F30" i="14" s="1"/>
  <c r="F31" i="14" s="1"/>
  <c r="F32" i="14" s="1"/>
  <c r="F33" i="14" s="1"/>
  <c r="F34" i="14" s="1"/>
  <c r="F35" i="14" s="1"/>
  <c r="F36" i="14" s="1"/>
  <c r="F37" i="14" s="1"/>
  <c r="F38" i="14" s="1"/>
  <c r="F39" i="14" s="1"/>
  <c r="F40" i="14" s="1"/>
  <c r="F41" i="14" s="1"/>
  <c r="F42" i="14" s="1"/>
  <c r="F43" i="14" s="1"/>
  <c r="F44" i="14" s="1"/>
  <c r="F45" i="14" s="1"/>
  <c r="F46" i="14" s="1"/>
  <c r="F47" i="14" s="1"/>
  <c r="F48" i="14" s="1"/>
  <c r="F49" i="14" s="1"/>
  <c r="F50" i="14" s="1"/>
  <c r="F51" i="14" s="1"/>
  <c r="F52" i="14" s="1"/>
  <c r="F53" i="14" s="1"/>
  <c r="F54" i="14" s="1"/>
  <c r="F55" i="14" s="1"/>
  <c r="F56" i="14" s="1"/>
  <c r="F57" i="14" s="1"/>
  <c r="F58" i="14" s="1"/>
  <c r="F59" i="14" s="1"/>
  <c r="F60" i="14" s="1"/>
  <c r="F61" i="14" s="1"/>
  <c r="F62" i="14" s="1"/>
  <c r="F63" i="14" s="1"/>
  <c r="F64" i="14" s="1"/>
  <c r="F65" i="14" s="1"/>
  <c r="F66" i="14" s="1"/>
  <c r="F67" i="14" s="1"/>
  <c r="F68" i="14" s="1"/>
  <c r="F69" i="14" s="1"/>
  <c r="F70" i="14" s="1"/>
  <c r="F71" i="14" s="1"/>
  <c r="F72" i="14" s="1"/>
  <c r="F73" i="14" s="1"/>
  <c r="F74" i="14" s="1"/>
  <c r="F75" i="14" s="1"/>
  <c r="F76" i="14" s="1"/>
  <c r="F77" i="14" s="1"/>
  <c r="F78" i="14" s="1"/>
  <c r="F79" i="14" s="1"/>
  <c r="F80" i="14" s="1"/>
  <c r="F81" i="14" s="1"/>
  <c r="F82" i="14" s="1"/>
  <c r="F83" i="14" s="1"/>
  <c r="F84" i="14" s="1"/>
  <c r="F85" i="14" s="1"/>
  <c r="F86" i="14" s="1"/>
  <c r="F87" i="14" s="1"/>
  <c r="F88" i="14" s="1"/>
  <c r="F89" i="14" s="1"/>
  <c r="F90" i="14" s="1"/>
  <c r="F91" i="14" s="1"/>
  <c r="F92" i="14" s="1"/>
  <c r="F93" i="14" s="1"/>
  <c r="F94" i="14" s="1"/>
  <c r="F95" i="14" s="1"/>
  <c r="F96" i="14" s="1"/>
  <c r="F97" i="14" s="1"/>
  <c r="F98" i="14" s="1"/>
  <c r="F99" i="14" s="1"/>
  <c r="F100" i="14" s="1"/>
  <c r="F101" i="14" s="1"/>
  <c r="F102" i="14" s="1"/>
  <c r="F103" i="14" s="1"/>
  <c r="F104" i="14" s="1"/>
  <c r="F105" i="14" s="1"/>
  <c r="F106" i="14" s="1"/>
  <c r="F107" i="14" s="1"/>
  <c r="F108" i="14" s="1"/>
  <c r="F109" i="14" s="1"/>
  <c r="F110" i="14" s="1"/>
  <c r="F111" i="14" s="1"/>
  <c r="F112" i="14" s="1"/>
  <c r="F113" i="14" s="1"/>
  <c r="F114" i="14" s="1"/>
  <c r="F115" i="14" s="1"/>
  <c r="F116" i="14" s="1"/>
  <c r="F117" i="14" s="1"/>
  <c r="F118" i="14" s="1"/>
  <c r="F119" i="14" s="1"/>
  <c r="F120" i="14" s="1"/>
  <c r="F121" i="14" s="1"/>
  <c r="F122" i="14" s="1"/>
  <c r="F123" i="14" s="1"/>
  <c r="F124" i="14" s="1"/>
  <c r="F125" i="14" s="1"/>
  <c r="F126" i="14" s="1"/>
  <c r="F127" i="14" s="1"/>
  <c r="G14" i="14"/>
  <c r="C15" i="14" s="1"/>
  <c r="L14" i="14"/>
  <c r="L15" i="14" s="1"/>
  <c r="L16" i="14" s="1"/>
  <c r="L17" i="14" s="1"/>
  <c r="L18" i="14" s="1"/>
  <c r="L19" i="14" s="1"/>
  <c r="L20" i="14" s="1"/>
  <c r="L21" i="14" s="1"/>
  <c r="L22" i="14" s="1"/>
  <c r="L23" i="14" s="1"/>
  <c r="L24" i="14" s="1"/>
  <c r="L25" i="14" s="1"/>
  <c r="L26" i="14" s="1"/>
  <c r="L27" i="14" s="1"/>
  <c r="L28" i="14" s="1"/>
  <c r="L29" i="14" s="1"/>
  <c r="L30" i="14" s="1"/>
  <c r="L31" i="14" s="1"/>
  <c r="L32" i="14" s="1"/>
  <c r="L33" i="14" s="1"/>
  <c r="L34" i="14" s="1"/>
  <c r="L35" i="14" s="1"/>
  <c r="L36" i="14" s="1"/>
  <c r="L37" i="14" s="1"/>
  <c r="L38" i="14" s="1"/>
  <c r="L39" i="14" s="1"/>
  <c r="L40" i="14" s="1"/>
  <c r="L41" i="14" s="1"/>
  <c r="L42" i="14" s="1"/>
  <c r="L43" i="14" s="1"/>
  <c r="L44" i="14" s="1"/>
  <c r="L45" i="14" s="1"/>
  <c r="L46" i="14" s="1"/>
  <c r="L47" i="14" s="1"/>
  <c r="L48" i="14" s="1"/>
  <c r="L49" i="14" s="1"/>
  <c r="L50" i="14" s="1"/>
  <c r="L51" i="14" s="1"/>
  <c r="L52" i="14" s="1"/>
  <c r="L53" i="14" s="1"/>
  <c r="L54" i="14" s="1"/>
  <c r="L55" i="14" s="1"/>
  <c r="L56" i="14" s="1"/>
  <c r="L57" i="14" s="1"/>
  <c r="L58" i="14" s="1"/>
  <c r="L59" i="14" s="1"/>
  <c r="L60" i="14" s="1"/>
  <c r="L61" i="14" s="1"/>
  <c r="L62" i="14" s="1"/>
  <c r="L63" i="14" s="1"/>
  <c r="L64" i="14" s="1"/>
  <c r="L65" i="14" s="1"/>
  <c r="L66" i="14" s="1"/>
  <c r="L67" i="14" s="1"/>
  <c r="L68" i="14" s="1"/>
  <c r="L69" i="14" s="1"/>
  <c r="L70" i="14" s="1"/>
  <c r="L71" i="14" s="1"/>
  <c r="L72" i="14" s="1"/>
  <c r="L73" i="14" s="1"/>
  <c r="L74" i="14" s="1"/>
  <c r="L75" i="14" s="1"/>
  <c r="L76" i="14" s="1"/>
  <c r="L77" i="14" s="1"/>
  <c r="L78" i="14" s="1"/>
  <c r="L79" i="14" s="1"/>
  <c r="L80" i="14" s="1"/>
  <c r="L81" i="14" s="1"/>
  <c r="L82" i="14" s="1"/>
  <c r="L83" i="14" s="1"/>
  <c r="L84" i="14" s="1"/>
  <c r="L85" i="14" s="1"/>
  <c r="L86" i="14" s="1"/>
  <c r="L87" i="14" s="1"/>
  <c r="L88" i="14" s="1"/>
  <c r="L89" i="14" s="1"/>
  <c r="L90" i="14" s="1"/>
  <c r="L91" i="14" s="1"/>
  <c r="L92" i="14" s="1"/>
  <c r="L93" i="14" s="1"/>
  <c r="L94" i="14" s="1"/>
  <c r="L95" i="14" s="1"/>
  <c r="L96" i="14" s="1"/>
  <c r="L97" i="14" s="1"/>
  <c r="L98" i="14" s="1"/>
  <c r="L99" i="14" s="1"/>
  <c r="L100" i="14" s="1"/>
  <c r="L101" i="14" s="1"/>
  <c r="L102" i="14" s="1"/>
  <c r="L103" i="14" s="1"/>
  <c r="L104" i="14" s="1"/>
  <c r="L105" i="14" s="1"/>
  <c r="L106" i="14" s="1"/>
  <c r="L107" i="14" s="1"/>
  <c r="L108" i="14" s="1"/>
  <c r="L109" i="14" s="1"/>
  <c r="L110" i="14" s="1"/>
  <c r="L111" i="14" s="1"/>
  <c r="L112" i="14" s="1"/>
  <c r="L113" i="14" s="1"/>
  <c r="L114" i="14" s="1"/>
  <c r="L115" i="14" s="1"/>
  <c r="L116" i="14" s="1"/>
  <c r="L117" i="14" s="1"/>
  <c r="L118" i="14" s="1"/>
  <c r="L119" i="14" s="1"/>
  <c r="L120" i="14" s="1"/>
  <c r="L121" i="14" s="1"/>
  <c r="L122" i="14" s="1"/>
  <c r="L123" i="14" s="1"/>
  <c r="L124" i="14" s="1"/>
  <c r="L125" i="14" s="1"/>
  <c r="L126" i="14" s="1"/>
  <c r="L127" i="14" s="1"/>
  <c r="A15" i="14"/>
  <c r="A16" i="14" s="1"/>
  <c r="E15" i="14"/>
  <c r="P15" i="14"/>
  <c r="E16" i="14"/>
  <c r="A17" i="14"/>
  <c r="A18" i="14" s="1"/>
  <c r="E17" i="14"/>
  <c r="P17" i="14"/>
  <c r="E18" i="14"/>
  <c r="A19" i="14"/>
  <c r="A20" i="14" s="1"/>
  <c r="E19" i="14"/>
  <c r="P19" i="14"/>
  <c r="E20" i="14"/>
  <c r="A21" i="14"/>
  <c r="A22" i="14" s="1"/>
  <c r="E21" i="14"/>
  <c r="P21" i="14"/>
  <c r="E22" i="14"/>
  <c r="A23" i="14"/>
  <c r="A24" i="14" s="1"/>
  <c r="E23" i="14"/>
  <c r="P23" i="14"/>
  <c r="E24" i="14"/>
  <c r="A25" i="14"/>
  <c r="A26" i="14" s="1"/>
  <c r="E25" i="14"/>
  <c r="P25" i="14"/>
  <c r="E26" i="14"/>
  <c r="A27" i="14"/>
  <c r="A28" i="14" s="1"/>
  <c r="A29" i="14" s="1"/>
  <c r="A30" i="14" s="1"/>
  <c r="A31" i="14" s="1"/>
  <c r="A32" i="14" s="1"/>
  <c r="A33" i="14" s="1"/>
  <c r="A34" i="14" s="1"/>
  <c r="A35" i="14" s="1"/>
  <c r="A36" i="14" s="1"/>
  <c r="A37" i="14" s="1"/>
  <c r="A38" i="14" s="1"/>
  <c r="A39" i="14" s="1"/>
  <c r="A40" i="14" s="1"/>
  <c r="E27" i="14"/>
  <c r="P27" i="14"/>
  <c r="E28" i="14"/>
  <c r="P28" i="14"/>
  <c r="E29" i="14"/>
  <c r="P29" i="14"/>
  <c r="E30" i="14"/>
  <c r="P30" i="14"/>
  <c r="E31" i="14"/>
  <c r="P31" i="14"/>
  <c r="E32" i="14"/>
  <c r="P32" i="14"/>
  <c r="E33" i="14"/>
  <c r="P33" i="14"/>
  <c r="E34" i="14"/>
  <c r="P34" i="14"/>
  <c r="E35" i="14"/>
  <c r="P35" i="14"/>
  <c r="E36" i="14"/>
  <c r="P36" i="14"/>
  <c r="E37" i="14"/>
  <c r="P37" i="14"/>
  <c r="E38" i="14"/>
  <c r="P38" i="14"/>
  <c r="E39" i="14"/>
  <c r="P39" i="14"/>
  <c r="E40" i="14"/>
  <c r="P40" i="14"/>
  <c r="A41" i="14"/>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5" i="14" s="1"/>
  <c r="A116" i="14" s="1"/>
  <c r="A117" i="14" s="1"/>
  <c r="A118" i="14" s="1"/>
  <c r="A119" i="14" s="1"/>
  <c r="A120" i="14" s="1"/>
  <c r="A121" i="14" s="1"/>
  <c r="A122" i="14" s="1"/>
  <c r="A123" i="14" s="1"/>
  <c r="A124" i="14" s="1"/>
  <c r="A125" i="14" s="1"/>
  <c r="A126" i="14" s="1"/>
  <c r="A127" i="14" s="1"/>
  <c r="E41" i="14"/>
  <c r="P41" i="14"/>
  <c r="E42" i="14"/>
  <c r="P42" i="14"/>
  <c r="E43" i="14"/>
  <c r="P43" i="14"/>
  <c r="E44" i="14"/>
  <c r="P44" i="14"/>
  <c r="E45" i="14"/>
  <c r="P45" i="14"/>
  <c r="E46" i="14"/>
  <c r="P46" i="14"/>
  <c r="E47" i="14"/>
  <c r="P47" i="14"/>
  <c r="E48" i="14"/>
  <c r="P48" i="14"/>
  <c r="E49" i="14"/>
  <c r="P49" i="14"/>
  <c r="E50" i="14"/>
  <c r="P50" i="14"/>
  <c r="E51" i="14"/>
  <c r="P51" i="14"/>
  <c r="E52" i="14"/>
  <c r="P52" i="14"/>
  <c r="E53" i="14"/>
  <c r="P53" i="14"/>
  <c r="E54" i="14"/>
  <c r="P54" i="14"/>
  <c r="E55" i="14"/>
  <c r="P55" i="14"/>
  <c r="E56" i="14"/>
  <c r="P56" i="14"/>
  <c r="E57" i="14"/>
  <c r="P57" i="14"/>
  <c r="E58" i="14"/>
  <c r="P58" i="14"/>
  <c r="E59" i="14"/>
  <c r="P59" i="14"/>
  <c r="E60" i="14"/>
  <c r="P60" i="14"/>
  <c r="E61" i="14"/>
  <c r="P61" i="14"/>
  <c r="E62" i="14"/>
  <c r="P62" i="14"/>
  <c r="E63" i="14"/>
  <c r="P63" i="14"/>
  <c r="E64" i="14"/>
  <c r="P64" i="14"/>
  <c r="E65" i="14"/>
  <c r="P65" i="14"/>
  <c r="E66" i="14"/>
  <c r="P66" i="14"/>
  <c r="E67" i="14"/>
  <c r="P67" i="14"/>
  <c r="E68" i="14"/>
  <c r="P68" i="14"/>
  <c r="E69" i="14"/>
  <c r="P69" i="14"/>
  <c r="E70" i="14"/>
  <c r="P70" i="14"/>
  <c r="E71" i="14"/>
  <c r="P71" i="14"/>
  <c r="E72" i="14"/>
  <c r="P72" i="14"/>
  <c r="E73" i="14"/>
  <c r="P73" i="14"/>
  <c r="E74" i="14"/>
  <c r="P74" i="14"/>
  <c r="E75" i="14"/>
  <c r="P75" i="14"/>
  <c r="E76" i="14"/>
  <c r="P76" i="14"/>
  <c r="E77" i="14"/>
  <c r="P77" i="14"/>
  <c r="E78" i="14"/>
  <c r="P78" i="14"/>
  <c r="E79" i="14"/>
  <c r="P79" i="14"/>
  <c r="E80" i="14"/>
  <c r="P80" i="14"/>
  <c r="E81" i="14"/>
  <c r="P81" i="14"/>
  <c r="E82" i="14"/>
  <c r="P82" i="14"/>
  <c r="E83" i="14"/>
  <c r="P83" i="14"/>
  <c r="E84" i="14"/>
  <c r="P84" i="14"/>
  <c r="E85" i="14"/>
  <c r="P85" i="14"/>
  <c r="E86" i="14"/>
  <c r="P86" i="14"/>
  <c r="E87" i="14"/>
  <c r="P87" i="14"/>
  <c r="E88" i="14"/>
  <c r="P88" i="14"/>
  <c r="E89" i="14"/>
  <c r="P89" i="14"/>
  <c r="E90" i="14"/>
  <c r="P90" i="14"/>
  <c r="E91" i="14"/>
  <c r="P91" i="14"/>
  <c r="E92" i="14"/>
  <c r="P92" i="14"/>
  <c r="E93" i="14"/>
  <c r="P93" i="14"/>
  <c r="E94" i="14"/>
  <c r="P94" i="14"/>
  <c r="E95" i="14"/>
  <c r="P95" i="14"/>
  <c r="E96" i="14"/>
  <c r="P96" i="14"/>
  <c r="E97" i="14"/>
  <c r="P97" i="14"/>
  <c r="E98" i="14"/>
  <c r="P98" i="14"/>
  <c r="E99" i="14"/>
  <c r="P99" i="14"/>
  <c r="E100" i="14"/>
  <c r="P100" i="14"/>
  <c r="E101" i="14"/>
  <c r="P101" i="14"/>
  <c r="E102" i="14"/>
  <c r="P102" i="14"/>
  <c r="E103" i="14"/>
  <c r="P103" i="14"/>
  <c r="E104" i="14"/>
  <c r="P104" i="14"/>
  <c r="E105" i="14"/>
  <c r="P105" i="14"/>
  <c r="E106" i="14"/>
  <c r="P106" i="14"/>
  <c r="E107" i="14"/>
  <c r="P107" i="14"/>
  <c r="E108" i="14"/>
  <c r="P108" i="14"/>
  <c r="E109" i="14"/>
  <c r="P109" i="14"/>
  <c r="E110" i="14"/>
  <c r="P110" i="14"/>
  <c r="E111" i="14"/>
  <c r="P111" i="14"/>
  <c r="E112" i="14"/>
  <c r="P112" i="14"/>
  <c r="E113" i="14"/>
  <c r="P113" i="14"/>
  <c r="E114" i="14"/>
  <c r="P114" i="14"/>
  <c r="E115" i="14"/>
  <c r="P115" i="14"/>
  <c r="E116" i="14"/>
  <c r="P116" i="14"/>
  <c r="E117" i="14"/>
  <c r="P117" i="14"/>
  <c r="E118" i="14"/>
  <c r="P118" i="14"/>
  <c r="E119" i="14"/>
  <c r="P119" i="14"/>
  <c r="E120" i="14"/>
  <c r="P120" i="14"/>
  <c r="E121" i="14"/>
  <c r="P121" i="14"/>
  <c r="E122" i="14"/>
  <c r="P122" i="14"/>
  <c r="E123" i="14"/>
  <c r="P123" i="14"/>
  <c r="E124" i="14"/>
  <c r="P124" i="14"/>
  <c r="E125" i="14"/>
  <c r="P125" i="14"/>
  <c r="E126" i="14"/>
  <c r="P126" i="14"/>
  <c r="E127" i="14"/>
  <c r="P127" i="14"/>
  <c r="G15" i="17" l="1"/>
  <c r="C16" i="17" s="1"/>
  <c r="D15" i="17"/>
  <c r="P42" i="17"/>
  <c r="P50" i="17"/>
  <c r="P55" i="17"/>
  <c r="P56" i="17"/>
  <c r="P43" i="17"/>
  <c r="P51" i="17"/>
  <c r="P53" i="17"/>
  <c r="P54" i="17"/>
  <c r="O14" i="17"/>
  <c r="P44" i="17"/>
  <c r="P52" i="17"/>
  <c r="P14" i="17"/>
  <c r="R14" i="17" s="1"/>
  <c r="N15" i="17" s="1"/>
  <c r="P16" i="17"/>
  <c r="P18" i="17"/>
  <c r="P20" i="17"/>
  <c r="P22" i="17"/>
  <c r="P24" i="17"/>
  <c r="P26" i="17"/>
  <c r="P28" i="17"/>
  <c r="P30" i="17"/>
  <c r="P32" i="17"/>
  <c r="P34" i="17"/>
  <c r="P36" i="17"/>
  <c r="P38" i="17"/>
  <c r="P45" i="17"/>
  <c r="P60" i="17"/>
  <c r="Q14" i="17"/>
  <c r="Q15" i="17" s="1"/>
  <c r="Q16" i="17" s="1"/>
  <c r="Q17" i="17" s="1"/>
  <c r="Q18" i="17" s="1"/>
  <c r="Q19" i="17" s="1"/>
  <c r="Q20" i="17" s="1"/>
  <c r="Q21" i="17" s="1"/>
  <c r="Q22" i="17" s="1"/>
  <c r="Q23" i="17" s="1"/>
  <c r="Q24" i="17" s="1"/>
  <c r="Q25" i="17" s="1"/>
  <c r="Q26" i="17" s="1"/>
  <c r="Q27" i="17" s="1"/>
  <c r="Q28" i="17" s="1"/>
  <c r="Q29" i="17" s="1"/>
  <c r="Q30" i="17" s="1"/>
  <c r="Q31" i="17" s="1"/>
  <c r="Q32" i="17" s="1"/>
  <c r="Q33" i="17" s="1"/>
  <c r="Q34" i="17" s="1"/>
  <c r="Q35" i="17" s="1"/>
  <c r="Q36" i="17" s="1"/>
  <c r="Q37" i="17" s="1"/>
  <c r="Q38" i="17" s="1"/>
  <c r="Q39" i="17" s="1"/>
  <c r="Q40" i="17" s="1"/>
  <c r="Q41" i="17" s="1"/>
  <c r="Q42" i="17" s="1"/>
  <c r="Q43" i="17" s="1"/>
  <c r="Q44" i="17" s="1"/>
  <c r="Q45" i="17" s="1"/>
  <c r="Q46" i="17" s="1"/>
  <c r="Q47" i="17" s="1"/>
  <c r="Q48" i="17" s="1"/>
  <c r="Q49" i="17" s="1"/>
  <c r="Q50" i="17" s="1"/>
  <c r="Q51" i="17" s="1"/>
  <c r="Q52" i="17" s="1"/>
  <c r="Q53" i="17" s="1"/>
  <c r="Q54" i="17" s="1"/>
  <c r="Q55" i="17" s="1"/>
  <c r="Q56" i="17" s="1"/>
  <c r="Q57" i="17" s="1"/>
  <c r="Q58" i="17" s="1"/>
  <c r="Q59" i="17" s="1"/>
  <c r="Q60" i="17" s="1"/>
  <c r="Q61" i="17" s="1"/>
  <c r="Q62" i="17" s="1"/>
  <c r="Q63" i="17" s="1"/>
  <c r="Q64" i="17" s="1"/>
  <c r="Q65" i="17" s="1"/>
  <c r="Q66" i="17" s="1"/>
  <c r="Q67" i="17" s="1"/>
  <c r="Q68" i="17" s="1"/>
  <c r="Q69" i="17" s="1"/>
  <c r="Q70" i="17" s="1"/>
  <c r="Q71" i="17" s="1"/>
  <c r="Q72" i="17" s="1"/>
  <c r="Q73" i="17" s="1"/>
  <c r="Q74" i="17" s="1"/>
  <c r="Q75" i="17" s="1"/>
  <c r="Q76" i="17" s="1"/>
  <c r="Q77" i="17" s="1"/>
  <c r="Q78" i="17" s="1"/>
  <c r="Q79" i="17" s="1"/>
  <c r="Q80" i="17" s="1"/>
  <c r="Q81" i="17" s="1"/>
  <c r="Q82" i="17" s="1"/>
  <c r="Q83" i="17" s="1"/>
  <c r="Q84" i="17" s="1"/>
  <c r="Q85" i="17" s="1"/>
  <c r="Q86" i="17" s="1"/>
  <c r="Q87" i="17" s="1"/>
  <c r="Q88" i="17" s="1"/>
  <c r="Q89" i="17" s="1"/>
  <c r="Q90" i="17" s="1"/>
  <c r="Q91" i="17" s="1"/>
  <c r="Q92" i="17" s="1"/>
  <c r="Q93" i="17" s="1"/>
  <c r="Q94" i="17" s="1"/>
  <c r="Q95" i="17" s="1"/>
  <c r="Q96" i="17" s="1"/>
  <c r="Q97" i="17" s="1"/>
  <c r="Q98" i="17" s="1"/>
  <c r="Q99" i="17" s="1"/>
  <c r="Q100" i="17" s="1"/>
  <c r="Q101" i="17" s="1"/>
  <c r="Q102" i="17" s="1"/>
  <c r="Q103" i="17" s="1"/>
  <c r="Q104" i="17" s="1"/>
  <c r="Q105" i="17" s="1"/>
  <c r="Q106" i="17" s="1"/>
  <c r="Q107" i="17" s="1"/>
  <c r="Q108" i="17" s="1"/>
  <c r="Q109" i="17" s="1"/>
  <c r="Q110" i="17" s="1"/>
  <c r="Q111" i="17" s="1"/>
  <c r="Q112" i="17" s="1"/>
  <c r="Q113" i="17" s="1"/>
  <c r="Q114" i="17" s="1"/>
  <c r="Q115" i="17" s="1"/>
  <c r="Q116" i="17" s="1"/>
  <c r="Q117" i="17" s="1"/>
  <c r="Q118" i="17" s="1"/>
  <c r="Q119" i="17" s="1"/>
  <c r="Q120" i="17" s="1"/>
  <c r="Q121" i="17" s="1"/>
  <c r="Q122" i="17" s="1"/>
  <c r="Q123" i="17" s="1"/>
  <c r="Q124" i="17" s="1"/>
  <c r="Q125" i="17" s="1"/>
  <c r="Q126" i="17" s="1"/>
  <c r="Q127" i="17" s="1"/>
  <c r="P127" i="17"/>
  <c r="P125" i="17"/>
  <c r="P123" i="17"/>
  <c r="P121" i="17"/>
  <c r="P119" i="17"/>
  <c r="P117" i="17"/>
  <c r="P115" i="17"/>
  <c r="P113" i="17"/>
  <c r="P111" i="17"/>
  <c r="P109" i="17"/>
  <c r="P107" i="17"/>
  <c r="P105" i="17"/>
  <c r="P103" i="17"/>
  <c r="P101" i="17"/>
  <c r="P99" i="17"/>
  <c r="P97" i="17"/>
  <c r="P95" i="17"/>
  <c r="P93" i="17"/>
  <c r="P91" i="17"/>
  <c r="P89" i="17"/>
  <c r="P87" i="17"/>
  <c r="P85" i="17"/>
  <c r="P83" i="17"/>
  <c r="P81" i="17"/>
  <c r="P79" i="17"/>
  <c r="P77" i="17"/>
  <c r="P75" i="17"/>
  <c r="P73" i="17"/>
  <c r="P71" i="17"/>
  <c r="P126" i="17"/>
  <c r="P124" i="17"/>
  <c r="P122" i="17"/>
  <c r="P120" i="17"/>
  <c r="P118" i="17"/>
  <c r="P116" i="17"/>
  <c r="P114" i="17"/>
  <c r="P112" i="17"/>
  <c r="P110" i="17"/>
  <c r="P108" i="17"/>
  <c r="P106" i="17"/>
  <c r="P104" i="17"/>
  <c r="P102" i="17"/>
  <c r="P100" i="17"/>
  <c r="P98" i="17"/>
  <c r="P96" i="17"/>
  <c r="P94" i="17"/>
  <c r="P92" i="17"/>
  <c r="P90" i="17"/>
  <c r="P88" i="17"/>
  <c r="P86" i="17"/>
  <c r="P84" i="17"/>
  <c r="P82" i="17"/>
  <c r="P80" i="17"/>
  <c r="P78" i="17"/>
  <c r="P76" i="17"/>
  <c r="P74" i="17"/>
  <c r="P72" i="17"/>
  <c r="P69" i="17"/>
  <c r="P67" i="17"/>
  <c r="P65" i="17"/>
  <c r="P63" i="17"/>
  <c r="P61" i="17"/>
  <c r="P59" i="17"/>
  <c r="P70" i="17"/>
  <c r="P68" i="17"/>
  <c r="P66" i="17"/>
  <c r="P64" i="17"/>
  <c r="P39" i="17"/>
  <c r="P47" i="17"/>
  <c r="P40" i="17"/>
  <c r="P48" i="17"/>
  <c r="D15" i="14"/>
  <c r="G15" i="14"/>
  <c r="C16" i="14" s="1"/>
  <c r="O14" i="14"/>
  <c r="Q14" i="14"/>
  <c r="Q15" i="14" s="1"/>
  <c r="Q16" i="14" s="1"/>
  <c r="Q17" i="14" s="1"/>
  <c r="Q18" i="14" s="1"/>
  <c r="Q19" i="14" s="1"/>
  <c r="Q20" i="14" s="1"/>
  <c r="Q21" i="14" s="1"/>
  <c r="Q22" i="14" s="1"/>
  <c r="Q23" i="14" s="1"/>
  <c r="Q24" i="14" s="1"/>
  <c r="Q25" i="14" s="1"/>
  <c r="Q26" i="14" s="1"/>
  <c r="Q27" i="14" s="1"/>
  <c r="Q28" i="14" s="1"/>
  <c r="Q29" i="14" s="1"/>
  <c r="Q30" i="14" s="1"/>
  <c r="Q31" i="14" s="1"/>
  <c r="Q32" i="14" s="1"/>
  <c r="Q33" i="14" s="1"/>
  <c r="Q34" i="14" s="1"/>
  <c r="Q35" i="14" s="1"/>
  <c r="Q36" i="14" s="1"/>
  <c r="Q37" i="14" s="1"/>
  <c r="Q38" i="14" s="1"/>
  <c r="Q39" i="14" s="1"/>
  <c r="Q40" i="14" s="1"/>
  <c r="Q41" i="14" s="1"/>
  <c r="Q42" i="14" s="1"/>
  <c r="Q43" i="14" s="1"/>
  <c r="Q44" i="14" s="1"/>
  <c r="Q45" i="14" s="1"/>
  <c r="Q46" i="14" s="1"/>
  <c r="Q47" i="14" s="1"/>
  <c r="Q48" i="14" s="1"/>
  <c r="Q49" i="14" s="1"/>
  <c r="Q50" i="14" s="1"/>
  <c r="Q51" i="14" s="1"/>
  <c r="Q52" i="14" s="1"/>
  <c r="Q53" i="14" s="1"/>
  <c r="Q54" i="14" s="1"/>
  <c r="Q55" i="14" s="1"/>
  <c r="Q56" i="14" s="1"/>
  <c r="Q57" i="14" s="1"/>
  <c r="Q58" i="14" s="1"/>
  <c r="Q59" i="14" s="1"/>
  <c r="Q60" i="14" s="1"/>
  <c r="Q61" i="14" s="1"/>
  <c r="Q62" i="14" s="1"/>
  <c r="Q63" i="14" s="1"/>
  <c r="Q64" i="14" s="1"/>
  <c r="Q65" i="14" s="1"/>
  <c r="Q66" i="14" s="1"/>
  <c r="Q67" i="14" s="1"/>
  <c r="Q68" i="14" s="1"/>
  <c r="Q69" i="14" s="1"/>
  <c r="Q70" i="14" s="1"/>
  <c r="Q71" i="14" s="1"/>
  <c r="Q72" i="14" s="1"/>
  <c r="Q73" i="14" s="1"/>
  <c r="Q74" i="14" s="1"/>
  <c r="Q75" i="14" s="1"/>
  <c r="Q76" i="14" s="1"/>
  <c r="Q77" i="14" s="1"/>
  <c r="Q78" i="14" s="1"/>
  <c r="Q79" i="14" s="1"/>
  <c r="Q80" i="14" s="1"/>
  <c r="Q81" i="14" s="1"/>
  <c r="Q82" i="14" s="1"/>
  <c r="Q83" i="14" s="1"/>
  <c r="Q84" i="14" s="1"/>
  <c r="Q85" i="14" s="1"/>
  <c r="Q86" i="14" s="1"/>
  <c r="Q87" i="14" s="1"/>
  <c r="Q88" i="14" s="1"/>
  <c r="Q89" i="14" s="1"/>
  <c r="Q90" i="14" s="1"/>
  <c r="Q91" i="14" s="1"/>
  <c r="Q92" i="14" s="1"/>
  <c r="Q93" i="14" s="1"/>
  <c r="Q94" i="14" s="1"/>
  <c r="Q95" i="14" s="1"/>
  <c r="Q96" i="14" s="1"/>
  <c r="Q97" i="14" s="1"/>
  <c r="Q98" i="14" s="1"/>
  <c r="Q99" i="14" s="1"/>
  <c r="Q100" i="14" s="1"/>
  <c r="Q101" i="14" s="1"/>
  <c r="Q102" i="14" s="1"/>
  <c r="Q103" i="14" s="1"/>
  <c r="Q104" i="14" s="1"/>
  <c r="Q105" i="14" s="1"/>
  <c r="Q106" i="14" s="1"/>
  <c r="Q107" i="14" s="1"/>
  <c r="Q108" i="14" s="1"/>
  <c r="Q109" i="14" s="1"/>
  <c r="Q110" i="14" s="1"/>
  <c r="Q111" i="14" s="1"/>
  <c r="Q112" i="14" s="1"/>
  <c r="Q113" i="14" s="1"/>
  <c r="Q114" i="14" s="1"/>
  <c r="Q115" i="14" s="1"/>
  <c r="Q116" i="14" s="1"/>
  <c r="Q117" i="14" s="1"/>
  <c r="Q118" i="14" s="1"/>
  <c r="Q119" i="14" s="1"/>
  <c r="Q120" i="14" s="1"/>
  <c r="Q121" i="14" s="1"/>
  <c r="Q122" i="14" s="1"/>
  <c r="Q123" i="14" s="1"/>
  <c r="Q124" i="14" s="1"/>
  <c r="Q125" i="14" s="1"/>
  <c r="Q126" i="14" s="1"/>
  <c r="Q127" i="14" s="1"/>
  <c r="P26" i="14"/>
  <c r="P24" i="14"/>
  <c r="P22" i="14"/>
  <c r="P20" i="14"/>
  <c r="P18" i="14"/>
  <c r="P14" i="14"/>
  <c r="R14" i="14" s="1"/>
  <c r="N15" i="14" s="1"/>
  <c r="M4" i="10"/>
  <c r="J39" i="4"/>
  <c r="J38" i="4"/>
  <c r="E16" i="4"/>
  <c r="O15" i="17" l="1"/>
  <c r="R15" i="17"/>
  <c r="N16" i="17" s="1"/>
  <c r="D16" i="17"/>
  <c r="G16" i="17"/>
  <c r="C17" i="17" s="1"/>
  <c r="R15" i="14"/>
  <c r="N16" i="14" s="1"/>
  <c r="O15" i="14"/>
  <c r="D16" i="14"/>
  <c r="G16" i="14"/>
  <c r="C17" i="14" s="1"/>
  <c r="G17" i="17" l="1"/>
  <c r="C18" i="17" s="1"/>
  <c r="D17" i="17"/>
  <c r="R16" i="17"/>
  <c r="N17" i="17" s="1"/>
  <c r="O16" i="17"/>
  <c r="D17" i="14"/>
  <c r="G17" i="14"/>
  <c r="C18" i="14" s="1"/>
  <c r="O16" i="14"/>
  <c r="R16" i="14"/>
  <c r="N17" i="14" s="1"/>
  <c r="E36" i="4"/>
  <c r="E37" i="4"/>
  <c r="E38" i="4"/>
  <c r="E39" i="4"/>
  <c r="E34" i="4"/>
  <c r="O17" i="17" l="1"/>
  <c r="R17" i="17"/>
  <c r="N18" i="17" s="1"/>
  <c r="D18" i="17"/>
  <c r="G18" i="17"/>
  <c r="C19" i="17" s="1"/>
  <c r="R17" i="14"/>
  <c r="N18" i="14" s="1"/>
  <c r="O17" i="14"/>
  <c r="D18" i="14"/>
  <c r="G18" i="14"/>
  <c r="C19" i="14" s="1"/>
  <c r="E17" i="4"/>
  <c r="E24" i="4"/>
  <c r="E26" i="4"/>
  <c r="E27" i="4"/>
  <c r="E28" i="4"/>
  <c r="E29" i="4"/>
  <c r="E30" i="4"/>
  <c r="E15" i="4"/>
  <c r="F23" i="4"/>
  <c r="H23" i="4" s="1"/>
  <c r="G23" i="4" s="1"/>
  <c r="F22" i="4"/>
  <c r="H22" i="4" s="1"/>
  <c r="G22" i="4" s="1"/>
  <c r="F21" i="4"/>
  <c r="F20" i="4"/>
  <c r="F17" i="4"/>
  <c r="F16" i="4"/>
  <c r="H21" i="4" l="1"/>
  <c r="F31" i="4"/>
  <c r="R18" i="17"/>
  <c r="N19" i="17" s="1"/>
  <c r="O18" i="17"/>
  <c r="G19" i="17"/>
  <c r="C20" i="17" s="1"/>
  <c r="D19" i="17"/>
  <c r="E23" i="4"/>
  <c r="E22" i="4"/>
  <c r="D19" i="14"/>
  <c r="G19" i="14"/>
  <c r="C20" i="14" s="1"/>
  <c r="O18" i="14"/>
  <c r="R18" i="14"/>
  <c r="N19" i="14" s="1"/>
  <c r="E21" i="4"/>
  <c r="E20" i="4"/>
  <c r="E19" i="4"/>
  <c r="E31" i="4" l="1"/>
  <c r="G21" i="4"/>
  <c r="D20" i="17"/>
  <c r="G20" i="17"/>
  <c r="C21" i="17" s="1"/>
  <c r="O19" i="17"/>
  <c r="R19" i="17"/>
  <c r="N20" i="17" s="1"/>
  <c r="R19" i="14"/>
  <c r="N20" i="14" s="1"/>
  <c r="O19" i="14"/>
  <c r="D20" i="14"/>
  <c r="G20" i="14"/>
  <c r="C21" i="14" s="1"/>
  <c r="R20" i="17" l="1"/>
  <c r="N21" i="17" s="1"/>
  <c r="O20" i="17"/>
  <c r="G21" i="17"/>
  <c r="C22" i="17" s="1"/>
  <c r="D21" i="17"/>
  <c r="D21" i="14"/>
  <c r="G21" i="14"/>
  <c r="C22" i="14" s="1"/>
  <c r="O20" i="14"/>
  <c r="R20" i="14"/>
  <c r="N21" i="14" s="1"/>
  <c r="D22" i="17" l="1"/>
  <c r="G22" i="17"/>
  <c r="C23" i="17" s="1"/>
  <c r="O21" i="17"/>
  <c r="R21" i="17"/>
  <c r="N22" i="17" s="1"/>
  <c r="R21" i="14"/>
  <c r="N22" i="14" s="1"/>
  <c r="O21" i="14"/>
  <c r="D22" i="14"/>
  <c r="G22" i="14"/>
  <c r="C23" i="14" s="1"/>
  <c r="R22" i="17" l="1"/>
  <c r="N23" i="17" s="1"/>
  <c r="O22" i="17"/>
  <c r="G23" i="17"/>
  <c r="C24" i="17" s="1"/>
  <c r="D23" i="17"/>
  <c r="D23" i="14"/>
  <c r="G23" i="14"/>
  <c r="C24" i="14" s="1"/>
  <c r="O22" i="14"/>
  <c r="R22" i="14"/>
  <c r="N23" i="14" s="1"/>
  <c r="D24" i="17" l="1"/>
  <c r="G24" i="17"/>
  <c r="C25" i="17" s="1"/>
  <c r="O23" i="17"/>
  <c r="R23" i="17"/>
  <c r="N24" i="17" s="1"/>
  <c r="R23" i="14"/>
  <c r="N24" i="14" s="1"/>
  <c r="O23" i="14"/>
  <c r="D24" i="14"/>
  <c r="G24" i="14"/>
  <c r="C25" i="14" s="1"/>
  <c r="R24" i="17" l="1"/>
  <c r="N25" i="17" s="1"/>
  <c r="O24" i="17"/>
  <c r="G25" i="17"/>
  <c r="C26" i="17" s="1"/>
  <c r="D25" i="17"/>
  <c r="D25" i="14"/>
  <c r="G25" i="14"/>
  <c r="C26" i="14" s="1"/>
  <c r="O24" i="14"/>
  <c r="R24" i="14"/>
  <c r="N25" i="14" s="1"/>
  <c r="D26" i="17" l="1"/>
  <c r="G26" i="17"/>
  <c r="C27" i="17" s="1"/>
  <c r="O25" i="17"/>
  <c r="R25" i="17"/>
  <c r="N26" i="17" s="1"/>
  <c r="R25" i="14"/>
  <c r="N26" i="14" s="1"/>
  <c r="O25" i="14"/>
  <c r="D26" i="14"/>
  <c r="G26" i="14"/>
  <c r="C27" i="14" s="1"/>
  <c r="G27" i="17" l="1"/>
  <c r="C28" i="17" s="1"/>
  <c r="D27" i="17"/>
  <c r="R26" i="17"/>
  <c r="N27" i="17" s="1"/>
  <c r="O26" i="17"/>
  <c r="D27" i="14"/>
  <c r="G27" i="14"/>
  <c r="C28" i="14" s="1"/>
  <c r="O26" i="14"/>
  <c r="R26" i="14"/>
  <c r="N27" i="14" s="1"/>
  <c r="O27" i="17" l="1"/>
  <c r="R27" i="17"/>
  <c r="N28" i="17" s="1"/>
  <c r="G28" i="17"/>
  <c r="C29" i="17" s="1"/>
  <c r="D28" i="17"/>
  <c r="R27" i="14"/>
  <c r="N28" i="14" s="1"/>
  <c r="O27" i="14"/>
  <c r="D28" i="14"/>
  <c r="G28" i="14"/>
  <c r="C29" i="14" s="1"/>
  <c r="G29" i="17" l="1"/>
  <c r="C30" i="17" s="1"/>
  <c r="D29" i="17"/>
  <c r="R28" i="17"/>
  <c r="N29" i="17" s="1"/>
  <c r="O28" i="17"/>
  <c r="O28" i="14"/>
  <c r="R28" i="14"/>
  <c r="N29" i="14" s="1"/>
  <c r="D29" i="14"/>
  <c r="G29" i="14"/>
  <c r="C30" i="14" s="1"/>
  <c r="D30" i="17" l="1"/>
  <c r="G30" i="17"/>
  <c r="C31" i="17" s="1"/>
  <c r="O29" i="17"/>
  <c r="R29" i="17"/>
  <c r="N30" i="17" s="1"/>
  <c r="R29" i="14"/>
  <c r="N30" i="14" s="1"/>
  <c r="O29" i="14"/>
  <c r="D30" i="14"/>
  <c r="G30" i="14"/>
  <c r="C31" i="14" s="1"/>
  <c r="R30" i="17" l="1"/>
  <c r="N31" i="17" s="1"/>
  <c r="O30" i="17"/>
  <c r="G31" i="17"/>
  <c r="C32" i="17" s="1"/>
  <c r="D31" i="17"/>
  <c r="D31" i="14"/>
  <c r="G31" i="14"/>
  <c r="C32" i="14" s="1"/>
  <c r="O30" i="14"/>
  <c r="R30" i="14"/>
  <c r="N31" i="14" s="1"/>
  <c r="O31" i="17" l="1"/>
  <c r="R31" i="17"/>
  <c r="N32" i="17" s="1"/>
  <c r="D32" i="17"/>
  <c r="G32" i="17"/>
  <c r="C33" i="17" s="1"/>
  <c r="R31" i="14"/>
  <c r="N32" i="14" s="1"/>
  <c r="O31" i="14"/>
  <c r="D32" i="14"/>
  <c r="G32" i="14"/>
  <c r="C33" i="14" s="1"/>
  <c r="G33" i="17" l="1"/>
  <c r="C34" i="17" s="1"/>
  <c r="D33" i="17"/>
  <c r="R32" i="17"/>
  <c r="N33" i="17" s="1"/>
  <c r="O32" i="17"/>
  <c r="D33" i="14"/>
  <c r="G33" i="14"/>
  <c r="C34" i="14" s="1"/>
  <c r="O32" i="14"/>
  <c r="R32" i="14"/>
  <c r="N33" i="14" s="1"/>
  <c r="D34" i="17" l="1"/>
  <c r="G34" i="17"/>
  <c r="C35" i="17" s="1"/>
  <c r="O33" i="17"/>
  <c r="R33" i="17"/>
  <c r="N34" i="17" s="1"/>
  <c r="R33" i="14"/>
  <c r="N34" i="14" s="1"/>
  <c r="O33" i="14"/>
  <c r="D34" i="14"/>
  <c r="G34" i="14"/>
  <c r="C35" i="14" s="1"/>
  <c r="R34" i="17" l="1"/>
  <c r="N35" i="17" s="1"/>
  <c r="O34" i="17"/>
  <c r="G35" i="17"/>
  <c r="C36" i="17" s="1"/>
  <c r="D35" i="17"/>
  <c r="D35" i="14"/>
  <c r="G35" i="14"/>
  <c r="C36" i="14" s="1"/>
  <c r="O34" i="14"/>
  <c r="R34" i="14"/>
  <c r="N35" i="14" s="1"/>
  <c r="O35" i="17" l="1"/>
  <c r="R35" i="17"/>
  <c r="N36" i="17" s="1"/>
  <c r="D36" i="17"/>
  <c r="G36" i="17"/>
  <c r="C37" i="17" s="1"/>
  <c r="R35" i="14"/>
  <c r="N36" i="14" s="1"/>
  <c r="O35" i="14"/>
  <c r="D36" i="14"/>
  <c r="G36" i="14"/>
  <c r="C37" i="14" s="1"/>
  <c r="G37" i="17" l="1"/>
  <c r="C38" i="17" s="1"/>
  <c r="D37" i="17"/>
  <c r="R36" i="17"/>
  <c r="N37" i="17" s="1"/>
  <c r="O36" i="17"/>
  <c r="D37" i="14"/>
  <c r="G37" i="14"/>
  <c r="C38" i="14" s="1"/>
  <c r="O36" i="14"/>
  <c r="R36" i="14"/>
  <c r="N37" i="14" s="1"/>
  <c r="D38" i="17" l="1"/>
  <c r="G38" i="17"/>
  <c r="C39" i="17" s="1"/>
  <c r="O37" i="17"/>
  <c r="R37" i="17"/>
  <c r="N38" i="17" s="1"/>
  <c r="D38" i="14"/>
  <c r="G38" i="14"/>
  <c r="C39" i="14" s="1"/>
  <c r="R37" i="14"/>
  <c r="N38" i="14" s="1"/>
  <c r="O37" i="14"/>
  <c r="R38" i="17" l="1"/>
  <c r="N39" i="17" s="1"/>
  <c r="O38" i="17"/>
  <c r="G39" i="17"/>
  <c r="C40" i="17" s="1"/>
  <c r="D39" i="17"/>
  <c r="O38" i="14"/>
  <c r="R38" i="14"/>
  <c r="N39" i="14" s="1"/>
  <c r="D39" i="14"/>
  <c r="G39" i="14"/>
  <c r="C40" i="14" s="1"/>
  <c r="G40" i="17" l="1"/>
  <c r="C41" i="17" s="1"/>
  <c r="D40" i="17"/>
  <c r="O39" i="17"/>
  <c r="R39" i="17"/>
  <c r="N40" i="17" s="1"/>
  <c r="R39" i="14"/>
  <c r="N40" i="14" s="1"/>
  <c r="O39" i="14"/>
  <c r="D40" i="14"/>
  <c r="G40" i="14"/>
  <c r="C41" i="14" s="1"/>
  <c r="D41" i="17" l="1"/>
  <c r="G41" i="17"/>
  <c r="C42" i="17" s="1"/>
  <c r="O40" i="17"/>
  <c r="R40" i="17"/>
  <c r="N41" i="17" s="1"/>
  <c r="D41" i="14"/>
  <c r="G41" i="14"/>
  <c r="C42" i="14" s="1"/>
  <c r="O40" i="14"/>
  <c r="R40" i="14"/>
  <c r="N41" i="14" s="1"/>
  <c r="O41" i="17" l="1"/>
  <c r="R41" i="17"/>
  <c r="N42" i="17" s="1"/>
  <c r="G42" i="17"/>
  <c r="C43" i="17" s="1"/>
  <c r="D42" i="17"/>
  <c r="R41" i="14"/>
  <c r="N42" i="14" s="1"/>
  <c r="O41" i="14"/>
  <c r="D42" i="14"/>
  <c r="G42" i="14"/>
  <c r="C43" i="14" s="1"/>
  <c r="D43" i="17" l="1"/>
  <c r="G43" i="17"/>
  <c r="C44" i="17" s="1"/>
  <c r="R42" i="17"/>
  <c r="N43" i="17" s="1"/>
  <c r="O42" i="17"/>
  <c r="D43" i="14"/>
  <c r="G43" i="14"/>
  <c r="C44" i="14" s="1"/>
  <c r="O42" i="14"/>
  <c r="R42" i="14"/>
  <c r="N43" i="14" s="1"/>
  <c r="O43" i="17" l="1"/>
  <c r="R43" i="17"/>
  <c r="N44" i="17" s="1"/>
  <c r="G44" i="17"/>
  <c r="C45" i="17" s="1"/>
  <c r="D44" i="17"/>
  <c r="D44" i="14"/>
  <c r="G44" i="14"/>
  <c r="C45" i="14" s="1"/>
  <c r="O43" i="14"/>
  <c r="R43" i="14"/>
  <c r="N44" i="14" s="1"/>
  <c r="R44" i="17" l="1"/>
  <c r="N45" i="17" s="1"/>
  <c r="O44" i="17"/>
  <c r="D45" i="17"/>
  <c r="G45" i="17"/>
  <c r="C46" i="17" s="1"/>
  <c r="D45" i="14"/>
  <c r="G45" i="14"/>
  <c r="C46" i="14" s="1"/>
  <c r="O44" i="14"/>
  <c r="R44" i="14"/>
  <c r="N45" i="14" s="1"/>
  <c r="D46" i="17" l="1"/>
  <c r="G46" i="17"/>
  <c r="C47" i="17" s="1"/>
  <c r="O45" i="17"/>
  <c r="R45" i="17"/>
  <c r="N46" i="17" s="1"/>
  <c r="O45" i="14"/>
  <c r="R45" i="14"/>
  <c r="N46" i="14" s="1"/>
  <c r="D46" i="14"/>
  <c r="G46" i="14"/>
  <c r="C47" i="14" s="1"/>
  <c r="R46" i="17" l="1"/>
  <c r="N47" i="17" s="1"/>
  <c r="O46" i="17"/>
  <c r="D47" i="17"/>
  <c r="G47" i="17"/>
  <c r="C48" i="17" s="1"/>
  <c r="D47" i="14"/>
  <c r="G47" i="14"/>
  <c r="C48" i="14" s="1"/>
  <c r="O46" i="14"/>
  <c r="R46" i="14"/>
  <c r="N47" i="14" s="1"/>
  <c r="O47" i="17" l="1"/>
  <c r="R47" i="17"/>
  <c r="N48" i="17" s="1"/>
  <c r="G48" i="17"/>
  <c r="C49" i="17" s="1"/>
  <c r="D48" i="17"/>
  <c r="O47" i="14"/>
  <c r="R47" i="14"/>
  <c r="N48" i="14" s="1"/>
  <c r="D48" i="14"/>
  <c r="G48" i="14"/>
  <c r="C49" i="14" s="1"/>
  <c r="D49" i="17" l="1"/>
  <c r="G49" i="17"/>
  <c r="C50" i="17" s="1"/>
  <c r="O48" i="17"/>
  <c r="R48" i="17"/>
  <c r="N49" i="17" s="1"/>
  <c r="D49" i="14"/>
  <c r="G49" i="14"/>
  <c r="C50" i="14" s="1"/>
  <c r="O48" i="14"/>
  <c r="R48" i="14"/>
  <c r="N49" i="14" s="1"/>
  <c r="O49" i="17" l="1"/>
  <c r="R49" i="17"/>
  <c r="N50" i="17" s="1"/>
  <c r="G50" i="17"/>
  <c r="C51" i="17" s="1"/>
  <c r="D50" i="17"/>
  <c r="O49" i="14"/>
  <c r="R49" i="14"/>
  <c r="N50" i="14" s="1"/>
  <c r="D50" i="14"/>
  <c r="G50" i="14"/>
  <c r="C51" i="14" s="1"/>
  <c r="D51" i="17" l="1"/>
  <c r="G51" i="17"/>
  <c r="C52" i="17" s="1"/>
  <c r="O50" i="17"/>
  <c r="R50" i="17"/>
  <c r="N51" i="17" s="1"/>
  <c r="O50" i="14"/>
  <c r="R50" i="14"/>
  <c r="N51" i="14" s="1"/>
  <c r="D51" i="14"/>
  <c r="G51" i="14"/>
  <c r="C52" i="14" s="1"/>
  <c r="O51" i="17" l="1"/>
  <c r="R51" i="17"/>
  <c r="N52" i="17" s="1"/>
  <c r="D52" i="17"/>
  <c r="G52" i="17"/>
  <c r="C53" i="17" s="1"/>
  <c r="O51" i="14"/>
  <c r="R51" i="14"/>
  <c r="N52" i="14" s="1"/>
  <c r="D52" i="14"/>
  <c r="G52" i="14"/>
  <c r="C53" i="14" s="1"/>
  <c r="D53" i="17" l="1"/>
  <c r="G53" i="17"/>
  <c r="C54" i="17" s="1"/>
  <c r="R52" i="17"/>
  <c r="N53" i="17" s="1"/>
  <c r="O52" i="17"/>
  <c r="D53" i="14"/>
  <c r="G53" i="14"/>
  <c r="C54" i="14" s="1"/>
  <c r="O52" i="14"/>
  <c r="R52" i="14"/>
  <c r="N53" i="14" s="1"/>
  <c r="O53" i="17" l="1"/>
  <c r="R53" i="17"/>
  <c r="N54" i="17" s="1"/>
  <c r="D54" i="17"/>
  <c r="G54" i="17"/>
  <c r="C55" i="17" s="1"/>
  <c r="R53" i="14"/>
  <c r="N54" i="14" s="1"/>
  <c r="O53" i="14"/>
  <c r="D54" i="14"/>
  <c r="G54" i="14"/>
  <c r="C55" i="14" s="1"/>
  <c r="D55" i="17" l="1"/>
  <c r="G55" i="17"/>
  <c r="C56" i="17" s="1"/>
  <c r="R54" i="17"/>
  <c r="N55" i="17" s="1"/>
  <c r="O54" i="17"/>
  <c r="D55" i="14"/>
  <c r="G55" i="14"/>
  <c r="C56" i="14" s="1"/>
  <c r="O54" i="14"/>
  <c r="R54" i="14"/>
  <c r="N55" i="14" s="1"/>
  <c r="O55" i="17" l="1"/>
  <c r="R55" i="17"/>
  <c r="N56" i="17" s="1"/>
  <c r="D56" i="17"/>
  <c r="G56" i="17"/>
  <c r="C57" i="17" s="1"/>
  <c r="R55" i="14"/>
  <c r="N56" i="14" s="1"/>
  <c r="O55" i="14"/>
  <c r="D56" i="14"/>
  <c r="G56" i="14"/>
  <c r="C57" i="14" s="1"/>
  <c r="D57" i="17" l="1"/>
  <c r="G57" i="17"/>
  <c r="C58" i="17" s="1"/>
  <c r="O56" i="17"/>
  <c r="R56" i="17"/>
  <c r="N57" i="17" s="1"/>
  <c r="D57" i="14"/>
  <c r="G57" i="14"/>
  <c r="C58" i="14" s="1"/>
  <c r="O56" i="14"/>
  <c r="R56" i="14"/>
  <c r="N57" i="14" s="1"/>
  <c r="O57" i="17" l="1"/>
  <c r="R57" i="17"/>
  <c r="N58" i="17" s="1"/>
  <c r="D58" i="17"/>
  <c r="G58" i="17"/>
  <c r="C59" i="17" s="1"/>
  <c r="O57" i="14"/>
  <c r="R57" i="14"/>
  <c r="N58" i="14" s="1"/>
  <c r="D58" i="14"/>
  <c r="G58" i="14"/>
  <c r="C59" i="14" s="1"/>
  <c r="D59" i="17" l="1"/>
  <c r="G59" i="17"/>
  <c r="C60" i="17" s="1"/>
  <c r="O58" i="17"/>
  <c r="R58" i="17"/>
  <c r="N59" i="17" s="1"/>
  <c r="D59" i="14"/>
  <c r="G59" i="14"/>
  <c r="C60" i="14" s="1"/>
  <c r="O58" i="14"/>
  <c r="R58" i="14"/>
  <c r="N59" i="14" s="1"/>
  <c r="G60" i="17" l="1"/>
  <c r="C61" i="17" s="1"/>
  <c r="D60" i="17"/>
  <c r="O59" i="17"/>
  <c r="R59" i="17"/>
  <c r="N60" i="17" s="1"/>
  <c r="O59" i="14"/>
  <c r="R59" i="14"/>
  <c r="N60" i="14" s="1"/>
  <c r="D60" i="14"/>
  <c r="G60" i="14"/>
  <c r="C61" i="14" s="1"/>
  <c r="R60" i="17" l="1"/>
  <c r="N61" i="17" s="1"/>
  <c r="O60" i="17"/>
  <c r="D61" i="17"/>
  <c r="G61" i="17"/>
  <c r="C62" i="17" s="1"/>
  <c r="D61" i="14"/>
  <c r="G61" i="14"/>
  <c r="C62" i="14" s="1"/>
  <c r="O60" i="14"/>
  <c r="R60" i="14"/>
  <c r="N61" i="14" s="1"/>
  <c r="O61" i="17" l="1"/>
  <c r="R61" i="17"/>
  <c r="N62" i="17" s="1"/>
  <c r="G62" i="17"/>
  <c r="C63" i="17" s="1"/>
  <c r="D62" i="17"/>
  <c r="O61" i="14"/>
  <c r="R61" i="14"/>
  <c r="N62" i="14" s="1"/>
  <c r="D62" i="14"/>
  <c r="G62" i="14"/>
  <c r="C63" i="14" s="1"/>
  <c r="D63" i="17" l="1"/>
  <c r="G63" i="17"/>
  <c r="C64" i="17" s="1"/>
  <c r="O62" i="17"/>
  <c r="R62" i="17"/>
  <c r="N63" i="17" s="1"/>
  <c r="D63" i="14"/>
  <c r="G63" i="14"/>
  <c r="C64" i="14" s="1"/>
  <c r="O62" i="14"/>
  <c r="R62" i="14"/>
  <c r="N63" i="14" s="1"/>
  <c r="O63" i="17" l="1"/>
  <c r="R63" i="17"/>
  <c r="N64" i="17" s="1"/>
  <c r="G64" i="17"/>
  <c r="C65" i="17" s="1"/>
  <c r="D64" i="17"/>
  <c r="O63" i="14"/>
  <c r="R63" i="14"/>
  <c r="N64" i="14" s="1"/>
  <c r="D64" i="14"/>
  <c r="G64" i="14"/>
  <c r="C65" i="14" s="1"/>
  <c r="D65" i="17" l="1"/>
  <c r="G65" i="17"/>
  <c r="C66" i="17" s="1"/>
  <c r="R64" i="17"/>
  <c r="N65" i="17" s="1"/>
  <c r="O64" i="17"/>
  <c r="G65" i="14"/>
  <c r="C66" i="14" s="1"/>
  <c r="D65" i="14"/>
  <c r="O64" i="14"/>
  <c r="R64" i="14"/>
  <c r="N65" i="14" s="1"/>
  <c r="O65" i="17" l="1"/>
  <c r="R65" i="17"/>
  <c r="N66" i="17" s="1"/>
  <c r="G66" i="17"/>
  <c r="C67" i="17" s="1"/>
  <c r="D66" i="17"/>
  <c r="O65" i="14"/>
  <c r="R65" i="14"/>
  <c r="N66" i="14" s="1"/>
  <c r="D66" i="14"/>
  <c r="G66" i="14"/>
  <c r="C67" i="14" s="1"/>
  <c r="D67" i="17" l="1"/>
  <c r="G67" i="17"/>
  <c r="C68" i="17" s="1"/>
  <c r="R66" i="17"/>
  <c r="N67" i="17" s="1"/>
  <c r="O66" i="17"/>
  <c r="D67" i="14"/>
  <c r="G67" i="14"/>
  <c r="C68" i="14" s="1"/>
  <c r="O66" i="14"/>
  <c r="R66" i="14"/>
  <c r="N67" i="14" s="1"/>
  <c r="O67" i="17" l="1"/>
  <c r="R67" i="17"/>
  <c r="N68" i="17" s="1"/>
  <c r="G68" i="17"/>
  <c r="C69" i="17" s="1"/>
  <c r="D68" i="17"/>
  <c r="O67" i="14"/>
  <c r="R67" i="14"/>
  <c r="N68" i="14" s="1"/>
  <c r="D68" i="14"/>
  <c r="G68" i="14"/>
  <c r="C69" i="14" s="1"/>
  <c r="D69" i="17" l="1"/>
  <c r="G69" i="17"/>
  <c r="C70" i="17" s="1"/>
  <c r="R68" i="17"/>
  <c r="N69" i="17" s="1"/>
  <c r="O68" i="17"/>
  <c r="D69" i="14"/>
  <c r="G69" i="14"/>
  <c r="C70" i="14" s="1"/>
  <c r="O68" i="14"/>
  <c r="R68" i="14"/>
  <c r="N69" i="14" s="1"/>
  <c r="O69" i="17" l="1"/>
  <c r="R69" i="17"/>
  <c r="N70" i="17" s="1"/>
  <c r="G70" i="17"/>
  <c r="C71" i="17" s="1"/>
  <c r="D70" i="17"/>
  <c r="R69" i="14"/>
  <c r="N70" i="14" s="1"/>
  <c r="O69" i="14"/>
  <c r="D70" i="14"/>
  <c r="G70" i="14"/>
  <c r="C71" i="14" s="1"/>
  <c r="D71" i="17" l="1"/>
  <c r="G71" i="17"/>
  <c r="C72" i="17" s="1"/>
  <c r="R70" i="17"/>
  <c r="N71" i="17" s="1"/>
  <c r="O70" i="17"/>
  <c r="G71" i="14"/>
  <c r="C72" i="14" s="1"/>
  <c r="D71" i="14"/>
  <c r="O70" i="14"/>
  <c r="R70" i="14"/>
  <c r="N71" i="14" s="1"/>
  <c r="R71" i="17" l="1"/>
  <c r="N72" i="17" s="1"/>
  <c r="O71" i="17"/>
  <c r="G72" i="17"/>
  <c r="C73" i="17" s="1"/>
  <c r="D72" i="17"/>
  <c r="O71" i="14"/>
  <c r="R71" i="14"/>
  <c r="N72" i="14" s="1"/>
  <c r="D72" i="14"/>
  <c r="G72" i="14"/>
  <c r="C73" i="14" s="1"/>
  <c r="G73" i="17" l="1"/>
  <c r="C74" i="17" s="1"/>
  <c r="D73" i="17"/>
  <c r="O72" i="17"/>
  <c r="R72" i="17"/>
  <c r="N73" i="17" s="1"/>
  <c r="G73" i="14"/>
  <c r="C74" i="14" s="1"/>
  <c r="D73" i="14"/>
  <c r="O72" i="14"/>
  <c r="R72" i="14"/>
  <c r="N73" i="14" s="1"/>
  <c r="O73" i="17" l="1"/>
  <c r="R73" i="17"/>
  <c r="N74" i="17" s="1"/>
  <c r="G74" i="17"/>
  <c r="C75" i="17" s="1"/>
  <c r="D74" i="17"/>
  <c r="D74" i="14"/>
  <c r="G74" i="14"/>
  <c r="C75" i="14" s="1"/>
  <c r="O73" i="14"/>
  <c r="R73" i="14"/>
  <c r="N74" i="14" s="1"/>
  <c r="R74" i="17" l="1"/>
  <c r="N75" i="17" s="1"/>
  <c r="O74" i="17"/>
  <c r="G75" i="17"/>
  <c r="C76" i="17" s="1"/>
  <c r="D75" i="17"/>
  <c r="O74" i="14"/>
  <c r="R74" i="14"/>
  <c r="N75" i="14" s="1"/>
  <c r="G75" i="14"/>
  <c r="C76" i="14" s="1"/>
  <c r="D75" i="14"/>
  <c r="G76" i="17" l="1"/>
  <c r="C77" i="17" s="1"/>
  <c r="D76" i="17"/>
  <c r="R75" i="17"/>
  <c r="N76" i="17" s="1"/>
  <c r="O75" i="17"/>
  <c r="D76" i="14"/>
  <c r="G76" i="14"/>
  <c r="C77" i="14" s="1"/>
  <c r="O75" i="14"/>
  <c r="R75" i="14"/>
  <c r="N76" i="14" s="1"/>
  <c r="R76" i="17" l="1"/>
  <c r="N77" i="17" s="1"/>
  <c r="O76" i="17"/>
  <c r="D77" i="17"/>
  <c r="G77" i="17"/>
  <c r="C78" i="17" s="1"/>
  <c r="O76" i="14"/>
  <c r="R76" i="14"/>
  <c r="N77" i="14" s="1"/>
  <c r="G77" i="14"/>
  <c r="C78" i="14" s="1"/>
  <c r="D77" i="14"/>
  <c r="G78" i="17" l="1"/>
  <c r="C79" i="17" s="1"/>
  <c r="D78" i="17"/>
  <c r="R77" i="17"/>
  <c r="N78" i="17" s="1"/>
  <c r="O77" i="17"/>
  <c r="D78" i="14"/>
  <c r="G78" i="14"/>
  <c r="C79" i="14" s="1"/>
  <c r="O77" i="14"/>
  <c r="R77" i="14"/>
  <c r="N78" i="14" s="1"/>
  <c r="R78" i="17" l="1"/>
  <c r="N79" i="17" s="1"/>
  <c r="O78" i="17"/>
  <c r="D79" i="17"/>
  <c r="G79" i="17"/>
  <c r="C80" i="17" s="1"/>
  <c r="O78" i="14"/>
  <c r="R78" i="14"/>
  <c r="N79" i="14" s="1"/>
  <c r="G79" i="14"/>
  <c r="C80" i="14" s="1"/>
  <c r="D79" i="14"/>
  <c r="G80" i="17" l="1"/>
  <c r="C81" i="17" s="1"/>
  <c r="D80" i="17"/>
  <c r="R79" i="17"/>
  <c r="N80" i="17" s="1"/>
  <c r="O79" i="17"/>
  <c r="D80" i="14"/>
  <c r="G80" i="14"/>
  <c r="C81" i="14" s="1"/>
  <c r="O79" i="14"/>
  <c r="R79" i="14"/>
  <c r="N80" i="14" s="1"/>
  <c r="O80" i="17" l="1"/>
  <c r="R80" i="17"/>
  <c r="N81" i="17" s="1"/>
  <c r="D81" i="17"/>
  <c r="G81" i="17"/>
  <c r="C82" i="17" s="1"/>
  <c r="O80" i="14"/>
  <c r="R80" i="14"/>
  <c r="N81" i="14" s="1"/>
  <c r="G81" i="14"/>
  <c r="C82" i="14" s="1"/>
  <c r="D81" i="14"/>
  <c r="G82" i="17" l="1"/>
  <c r="C83" i="17" s="1"/>
  <c r="D82" i="17"/>
  <c r="O81" i="17"/>
  <c r="R81" i="17"/>
  <c r="N82" i="17" s="1"/>
  <c r="D82" i="14"/>
  <c r="G82" i="14"/>
  <c r="C83" i="14" s="1"/>
  <c r="O81" i="14"/>
  <c r="R81" i="14"/>
  <c r="N82" i="14" s="1"/>
  <c r="O82" i="17" l="1"/>
  <c r="R82" i="17"/>
  <c r="N83" i="17" s="1"/>
  <c r="D83" i="17"/>
  <c r="G83" i="17"/>
  <c r="C84" i="17" s="1"/>
  <c r="O82" i="14"/>
  <c r="R82" i="14"/>
  <c r="N83" i="14" s="1"/>
  <c r="G83" i="14"/>
  <c r="C84" i="14" s="1"/>
  <c r="D83" i="14"/>
  <c r="G84" i="17" l="1"/>
  <c r="C85" i="17" s="1"/>
  <c r="D84" i="17"/>
  <c r="R83" i="17"/>
  <c r="N84" i="17" s="1"/>
  <c r="O83" i="17"/>
  <c r="O83" i="14"/>
  <c r="R83" i="14"/>
  <c r="N84" i="14" s="1"/>
  <c r="D84" i="14"/>
  <c r="G84" i="14"/>
  <c r="C85" i="14" s="1"/>
  <c r="R84" i="17" l="1"/>
  <c r="N85" i="17" s="1"/>
  <c r="O84" i="17"/>
  <c r="D85" i="17"/>
  <c r="G85" i="17"/>
  <c r="C86" i="17" s="1"/>
  <c r="G85" i="14"/>
  <c r="C86" i="14" s="1"/>
  <c r="D85" i="14"/>
  <c r="O84" i="14"/>
  <c r="R84" i="14"/>
  <c r="N85" i="14" s="1"/>
  <c r="G86" i="17" l="1"/>
  <c r="C87" i="17" s="1"/>
  <c r="D86" i="17"/>
  <c r="O85" i="17"/>
  <c r="R85" i="17"/>
  <c r="N86" i="17" s="1"/>
  <c r="O85" i="14"/>
  <c r="R85" i="14"/>
  <c r="N86" i="14" s="1"/>
  <c r="D86" i="14"/>
  <c r="G86" i="14"/>
  <c r="C87" i="14" s="1"/>
  <c r="R86" i="17" l="1"/>
  <c r="N87" i="17" s="1"/>
  <c r="O86" i="17"/>
  <c r="D87" i="17"/>
  <c r="G87" i="17"/>
  <c r="C88" i="17" s="1"/>
  <c r="G87" i="14"/>
  <c r="C88" i="14" s="1"/>
  <c r="D87" i="14"/>
  <c r="O86" i="14"/>
  <c r="R86" i="14"/>
  <c r="N87" i="14" s="1"/>
  <c r="G88" i="17" l="1"/>
  <c r="C89" i="17" s="1"/>
  <c r="D88" i="17"/>
  <c r="O87" i="17"/>
  <c r="R87" i="17"/>
  <c r="N88" i="17" s="1"/>
  <c r="O87" i="14"/>
  <c r="R87" i="14"/>
  <c r="N88" i="14" s="1"/>
  <c r="D88" i="14"/>
  <c r="G88" i="14"/>
  <c r="C89" i="14" s="1"/>
  <c r="R88" i="17" l="1"/>
  <c r="N89" i="17" s="1"/>
  <c r="O88" i="17"/>
  <c r="D89" i="17"/>
  <c r="G89" i="17"/>
  <c r="C90" i="17" s="1"/>
  <c r="G89" i="14"/>
  <c r="C90" i="14" s="1"/>
  <c r="D89" i="14"/>
  <c r="O88" i="14"/>
  <c r="R88" i="14"/>
  <c r="N89" i="14" s="1"/>
  <c r="G90" i="17" l="1"/>
  <c r="C91" i="17" s="1"/>
  <c r="D90" i="17"/>
  <c r="O89" i="17"/>
  <c r="R89" i="17"/>
  <c r="N90" i="17" s="1"/>
  <c r="D90" i="14"/>
  <c r="G90" i="14"/>
  <c r="C91" i="14" s="1"/>
  <c r="O89" i="14"/>
  <c r="R89" i="14"/>
  <c r="N90" i="14" s="1"/>
  <c r="R90" i="17" l="1"/>
  <c r="N91" i="17" s="1"/>
  <c r="O90" i="17"/>
  <c r="D91" i="17"/>
  <c r="G91" i="17"/>
  <c r="C92" i="17" s="1"/>
  <c r="D91" i="14"/>
  <c r="G91" i="14"/>
  <c r="C92" i="14" s="1"/>
  <c r="O90" i="14"/>
  <c r="R90" i="14"/>
  <c r="N91" i="14" s="1"/>
  <c r="G92" i="17" l="1"/>
  <c r="C93" i="17" s="1"/>
  <c r="D92" i="17"/>
  <c r="O91" i="17"/>
  <c r="R91" i="17"/>
  <c r="N92" i="17" s="1"/>
  <c r="O91" i="14"/>
  <c r="R91" i="14"/>
  <c r="N92" i="14" s="1"/>
  <c r="D92" i="14"/>
  <c r="G92" i="14"/>
  <c r="C93" i="14" s="1"/>
  <c r="R92" i="17" l="1"/>
  <c r="N93" i="17" s="1"/>
  <c r="O92" i="17"/>
  <c r="D93" i="17"/>
  <c r="G93" i="17"/>
  <c r="C94" i="17" s="1"/>
  <c r="D93" i="14"/>
  <c r="G93" i="14"/>
  <c r="C94" i="14" s="1"/>
  <c r="O92" i="14"/>
  <c r="R92" i="14"/>
  <c r="N93" i="14" s="1"/>
  <c r="G94" i="17" l="1"/>
  <c r="C95" i="17" s="1"/>
  <c r="D94" i="17"/>
  <c r="O93" i="17"/>
  <c r="R93" i="17"/>
  <c r="N94" i="17" s="1"/>
  <c r="R93" i="14"/>
  <c r="N94" i="14" s="1"/>
  <c r="O93" i="14"/>
  <c r="D94" i="14"/>
  <c r="G94" i="14"/>
  <c r="C95" i="14" s="1"/>
  <c r="R94" i="17" l="1"/>
  <c r="N95" i="17" s="1"/>
  <c r="O94" i="17"/>
  <c r="D95" i="17"/>
  <c r="G95" i="17"/>
  <c r="C96" i="17" s="1"/>
  <c r="G95" i="14"/>
  <c r="C96" i="14" s="1"/>
  <c r="D95" i="14"/>
  <c r="O94" i="14"/>
  <c r="R94" i="14"/>
  <c r="N95" i="14" s="1"/>
  <c r="G96" i="17" l="1"/>
  <c r="C97" i="17" s="1"/>
  <c r="D96" i="17"/>
  <c r="O95" i="17"/>
  <c r="R95" i="17"/>
  <c r="N96" i="17" s="1"/>
  <c r="O95" i="14"/>
  <c r="R95" i="14"/>
  <c r="N96" i="14" s="1"/>
  <c r="D96" i="14"/>
  <c r="G96" i="14"/>
  <c r="C97" i="14" s="1"/>
  <c r="R96" i="17" l="1"/>
  <c r="N97" i="17" s="1"/>
  <c r="O96" i="17"/>
  <c r="D97" i="17"/>
  <c r="G97" i="17"/>
  <c r="C98" i="17" s="1"/>
  <c r="D97" i="14"/>
  <c r="G97" i="14"/>
  <c r="C98" i="14" s="1"/>
  <c r="O96" i="14"/>
  <c r="R96" i="14"/>
  <c r="N97" i="14" s="1"/>
  <c r="G98" i="17" l="1"/>
  <c r="C99" i="17" s="1"/>
  <c r="D98" i="17"/>
  <c r="O97" i="17"/>
  <c r="R97" i="17"/>
  <c r="N98" i="17" s="1"/>
  <c r="O97" i="14"/>
  <c r="R97" i="14"/>
  <c r="N98" i="14" s="1"/>
  <c r="G98" i="14"/>
  <c r="C99" i="14" s="1"/>
  <c r="D98" i="14"/>
  <c r="R98" i="17" l="1"/>
  <c r="N99" i="17" s="1"/>
  <c r="O98" i="17"/>
  <c r="D99" i="17"/>
  <c r="G99" i="17"/>
  <c r="C100" i="17" s="1"/>
  <c r="D99" i="14"/>
  <c r="G99" i="14"/>
  <c r="C100" i="14" s="1"/>
  <c r="O98" i="14"/>
  <c r="R98" i="14"/>
  <c r="N99" i="14" s="1"/>
  <c r="G100" i="17" l="1"/>
  <c r="C101" i="17" s="1"/>
  <c r="D100" i="17"/>
  <c r="O99" i="17"/>
  <c r="R99" i="17"/>
  <c r="N100" i="17" s="1"/>
  <c r="D100" i="14"/>
  <c r="G100" i="14"/>
  <c r="C101" i="14" s="1"/>
  <c r="R99" i="14"/>
  <c r="N100" i="14" s="1"/>
  <c r="O99" i="14"/>
  <c r="R100" i="17" l="1"/>
  <c r="N101" i="17" s="1"/>
  <c r="O100" i="17"/>
  <c r="D101" i="17"/>
  <c r="G101" i="17"/>
  <c r="C102" i="17" s="1"/>
  <c r="O100" i="14"/>
  <c r="R100" i="14"/>
  <c r="N101" i="14" s="1"/>
  <c r="D101" i="14"/>
  <c r="G101" i="14"/>
  <c r="C102" i="14" s="1"/>
  <c r="G102" i="17" l="1"/>
  <c r="C103" i="17" s="1"/>
  <c r="D102" i="17"/>
  <c r="O101" i="17"/>
  <c r="R101" i="17"/>
  <c r="N102" i="17" s="1"/>
  <c r="D102" i="14"/>
  <c r="G102" i="14"/>
  <c r="C103" i="14" s="1"/>
  <c r="R101" i="14"/>
  <c r="N102" i="14" s="1"/>
  <c r="O101" i="14"/>
  <c r="R102" i="17" l="1"/>
  <c r="N103" i="17" s="1"/>
  <c r="O102" i="17"/>
  <c r="D103" i="17"/>
  <c r="G103" i="17"/>
  <c r="C104" i="17" s="1"/>
  <c r="O102" i="14"/>
  <c r="R102" i="14"/>
  <c r="N103" i="14" s="1"/>
  <c r="D103" i="14"/>
  <c r="G103" i="14"/>
  <c r="C104" i="14" s="1"/>
  <c r="G104" i="17" l="1"/>
  <c r="C105" i="17" s="1"/>
  <c r="D104" i="17"/>
  <c r="O103" i="17"/>
  <c r="R103" i="17"/>
  <c r="N104" i="17" s="1"/>
  <c r="G104" i="14"/>
  <c r="C105" i="14" s="1"/>
  <c r="D104" i="14"/>
  <c r="R103" i="14"/>
  <c r="N104" i="14" s="1"/>
  <c r="O103" i="14"/>
  <c r="R104" i="17" l="1"/>
  <c r="N105" i="17" s="1"/>
  <c r="O104" i="17"/>
  <c r="D105" i="17"/>
  <c r="G105" i="17"/>
  <c r="C106" i="17" s="1"/>
  <c r="O104" i="14"/>
  <c r="R104" i="14"/>
  <c r="N105" i="14" s="1"/>
  <c r="G105" i="14"/>
  <c r="C106" i="14" s="1"/>
  <c r="D105" i="14"/>
  <c r="G106" i="17" l="1"/>
  <c r="C107" i="17" s="1"/>
  <c r="D106" i="17"/>
  <c r="O105" i="17"/>
  <c r="R105" i="17"/>
  <c r="N106" i="17" s="1"/>
  <c r="D106" i="14"/>
  <c r="G106" i="14"/>
  <c r="C107" i="14" s="1"/>
  <c r="O105" i="14"/>
  <c r="R105" i="14"/>
  <c r="N106" i="14" s="1"/>
  <c r="R106" i="17" l="1"/>
  <c r="N107" i="17" s="1"/>
  <c r="O106" i="17"/>
  <c r="D107" i="17"/>
  <c r="G107" i="17"/>
  <c r="C108" i="17" s="1"/>
  <c r="G107" i="14"/>
  <c r="C108" i="14" s="1"/>
  <c r="D107" i="14"/>
  <c r="O106" i="14"/>
  <c r="R106" i="14"/>
  <c r="N107" i="14" s="1"/>
  <c r="G108" i="17" l="1"/>
  <c r="C109" i="17" s="1"/>
  <c r="D108" i="17"/>
  <c r="O107" i="17"/>
  <c r="R107" i="17"/>
  <c r="N108" i="17" s="1"/>
  <c r="O107" i="14"/>
  <c r="R107" i="14"/>
  <c r="N108" i="14" s="1"/>
  <c r="D108" i="14"/>
  <c r="G108" i="14"/>
  <c r="C109" i="14" s="1"/>
  <c r="R108" i="17" l="1"/>
  <c r="N109" i="17" s="1"/>
  <c r="O108" i="17"/>
  <c r="D109" i="17"/>
  <c r="G109" i="17"/>
  <c r="C110" i="17" s="1"/>
  <c r="O108" i="14"/>
  <c r="R108" i="14"/>
  <c r="N109" i="14" s="1"/>
  <c r="G109" i="14"/>
  <c r="C110" i="14" s="1"/>
  <c r="D109" i="14"/>
  <c r="G110" i="17" l="1"/>
  <c r="C111" i="17" s="1"/>
  <c r="D110" i="17"/>
  <c r="O109" i="17"/>
  <c r="R109" i="17"/>
  <c r="N110" i="17" s="1"/>
  <c r="D110" i="14"/>
  <c r="G110" i="14"/>
  <c r="C111" i="14" s="1"/>
  <c r="R109" i="14"/>
  <c r="N110" i="14" s="1"/>
  <c r="O109" i="14"/>
  <c r="R110" i="17" l="1"/>
  <c r="N111" i="17" s="1"/>
  <c r="O110" i="17"/>
  <c r="D111" i="17"/>
  <c r="G111" i="17"/>
  <c r="C112" i="17" s="1"/>
  <c r="O110" i="14"/>
  <c r="R110" i="14"/>
  <c r="N111" i="14" s="1"/>
  <c r="G111" i="14"/>
  <c r="C112" i="14" s="1"/>
  <c r="D111" i="14"/>
  <c r="G112" i="17" l="1"/>
  <c r="C113" i="17" s="1"/>
  <c r="D112" i="17"/>
  <c r="O111" i="17"/>
  <c r="R111" i="17"/>
  <c r="N112" i="17" s="1"/>
  <c r="G112" i="14"/>
  <c r="C113" i="14" s="1"/>
  <c r="D112" i="14"/>
  <c r="O111" i="14"/>
  <c r="R111" i="14"/>
  <c r="N112" i="14" s="1"/>
  <c r="R112" i="17" l="1"/>
  <c r="N113" i="17" s="1"/>
  <c r="O112" i="17"/>
  <c r="D113" i="17"/>
  <c r="G113" i="17"/>
  <c r="C114" i="17" s="1"/>
  <c r="O112" i="14"/>
  <c r="R112" i="14"/>
  <c r="N113" i="14" s="1"/>
  <c r="G113" i="14"/>
  <c r="C114" i="14" s="1"/>
  <c r="D113" i="14"/>
  <c r="G114" i="17" l="1"/>
  <c r="C115" i="17" s="1"/>
  <c r="D114" i="17"/>
  <c r="O113" i="17"/>
  <c r="R113" i="17"/>
  <c r="N114" i="17" s="1"/>
  <c r="D114" i="14"/>
  <c r="G114" i="14"/>
  <c r="C115" i="14" s="1"/>
  <c r="O113" i="14"/>
  <c r="R113" i="14"/>
  <c r="N114" i="14" s="1"/>
  <c r="R114" i="17" l="1"/>
  <c r="N115" i="17" s="1"/>
  <c r="O114" i="17"/>
  <c r="D115" i="17"/>
  <c r="G115" i="17"/>
  <c r="C116" i="17" s="1"/>
  <c r="O114" i="14"/>
  <c r="R114" i="14"/>
  <c r="N115" i="14" s="1"/>
  <c r="G115" i="14"/>
  <c r="C116" i="14" s="1"/>
  <c r="D115" i="14"/>
  <c r="G116" i="17" l="1"/>
  <c r="C117" i="17" s="1"/>
  <c r="D116" i="17"/>
  <c r="O115" i="17"/>
  <c r="R115" i="17"/>
  <c r="N116" i="17" s="1"/>
  <c r="G116" i="14"/>
  <c r="C117" i="14" s="1"/>
  <c r="D116" i="14"/>
  <c r="R115" i="14"/>
  <c r="N116" i="14" s="1"/>
  <c r="O115" i="14"/>
  <c r="R116" i="17" l="1"/>
  <c r="N117" i="17" s="1"/>
  <c r="O116" i="17"/>
  <c r="D117" i="17"/>
  <c r="G117" i="17"/>
  <c r="C118" i="17" s="1"/>
  <c r="G117" i="14"/>
  <c r="C118" i="14" s="1"/>
  <c r="D117" i="14"/>
  <c r="O116" i="14"/>
  <c r="R116" i="14"/>
  <c r="N117" i="14" s="1"/>
  <c r="G118" i="17" l="1"/>
  <c r="C119" i="17" s="1"/>
  <c r="D118" i="17"/>
  <c r="O117" i="17"/>
  <c r="R117" i="17"/>
  <c r="N118" i="17" s="1"/>
  <c r="O117" i="14"/>
  <c r="R117" i="14"/>
  <c r="N118" i="14" s="1"/>
  <c r="G118" i="14"/>
  <c r="C119" i="14" s="1"/>
  <c r="D118" i="14"/>
  <c r="R118" i="17" l="1"/>
  <c r="N119" i="17" s="1"/>
  <c r="O118" i="17"/>
  <c r="D119" i="17"/>
  <c r="G119" i="17"/>
  <c r="C120" i="17" s="1"/>
  <c r="G119" i="14"/>
  <c r="C120" i="14" s="1"/>
  <c r="D119" i="14"/>
  <c r="O118" i="14"/>
  <c r="R118" i="14"/>
  <c r="N119" i="14" s="1"/>
  <c r="G120" i="17" l="1"/>
  <c r="C121" i="17" s="1"/>
  <c r="D120" i="17"/>
  <c r="O119" i="17"/>
  <c r="R119" i="17"/>
  <c r="N120" i="17" s="1"/>
  <c r="O119" i="14"/>
  <c r="R119" i="14"/>
  <c r="N120" i="14" s="1"/>
  <c r="D120" i="14"/>
  <c r="G120" i="14"/>
  <c r="C121" i="14" s="1"/>
  <c r="R120" i="17" l="1"/>
  <c r="N121" i="17" s="1"/>
  <c r="O120" i="17"/>
  <c r="D121" i="17"/>
  <c r="G121" i="17"/>
  <c r="C122" i="17" s="1"/>
  <c r="G121" i="14"/>
  <c r="C122" i="14" s="1"/>
  <c r="D121" i="14"/>
  <c r="O120" i="14"/>
  <c r="R120" i="14"/>
  <c r="N121" i="14" s="1"/>
  <c r="G122" i="17" l="1"/>
  <c r="C123" i="17" s="1"/>
  <c r="D122" i="17"/>
  <c r="O121" i="17"/>
  <c r="R121" i="17"/>
  <c r="N122" i="17" s="1"/>
  <c r="D122" i="14"/>
  <c r="G122" i="14"/>
  <c r="C123" i="14" s="1"/>
  <c r="R121" i="14"/>
  <c r="N122" i="14" s="1"/>
  <c r="O121" i="14"/>
  <c r="R122" i="17" l="1"/>
  <c r="N123" i="17" s="1"/>
  <c r="O122" i="17"/>
  <c r="D123" i="17"/>
  <c r="G123" i="17"/>
  <c r="C124" i="17" s="1"/>
  <c r="O122" i="14"/>
  <c r="R122" i="14"/>
  <c r="N123" i="14" s="1"/>
  <c r="G123" i="14"/>
  <c r="C124" i="14" s="1"/>
  <c r="D123" i="14"/>
  <c r="G124" i="17" l="1"/>
  <c r="C125" i="17" s="1"/>
  <c r="D124" i="17"/>
  <c r="O123" i="17"/>
  <c r="R123" i="17"/>
  <c r="N124" i="17" s="1"/>
  <c r="D124" i="14"/>
  <c r="G124" i="14"/>
  <c r="C125" i="14" s="1"/>
  <c r="R123" i="14"/>
  <c r="N124" i="14" s="1"/>
  <c r="O123" i="14"/>
  <c r="R124" i="17" l="1"/>
  <c r="N125" i="17" s="1"/>
  <c r="O124" i="17"/>
  <c r="D125" i="17"/>
  <c r="G125" i="17"/>
  <c r="C126" i="17" s="1"/>
  <c r="O124" i="14"/>
  <c r="R124" i="14"/>
  <c r="N125" i="14" s="1"/>
  <c r="G125" i="14"/>
  <c r="C126" i="14" s="1"/>
  <c r="D125" i="14"/>
  <c r="B4" i="11"/>
  <c r="B4" i="12"/>
  <c r="B4" i="13"/>
  <c r="B4" i="10"/>
  <c r="G126" i="17" l="1"/>
  <c r="C127" i="17" s="1"/>
  <c r="D126" i="17"/>
  <c r="O125" i="17"/>
  <c r="R125" i="17"/>
  <c r="N126" i="17" s="1"/>
  <c r="D126" i="14"/>
  <c r="G126" i="14"/>
  <c r="C127" i="14" s="1"/>
  <c r="R125" i="14"/>
  <c r="N126" i="14" s="1"/>
  <c r="O125" i="14"/>
  <c r="R126" i="17" l="1"/>
  <c r="N127" i="17" s="1"/>
  <c r="O126" i="17"/>
  <c r="D127" i="17"/>
  <c r="G127" i="17"/>
  <c r="O126" i="14"/>
  <c r="R126" i="14"/>
  <c r="N127" i="14" s="1"/>
  <c r="G127" i="14"/>
  <c r="D127" i="14"/>
  <c r="R127" i="17" l="1"/>
  <c r="O127" i="17"/>
  <c r="R127" i="14"/>
  <c r="O127" i="14"/>
  <c r="E10" i="10" l="1"/>
  <c r="A17" i="10"/>
  <c r="A18" i="10"/>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D8" i="10"/>
  <c r="D9" i="10" s="1"/>
  <c r="P133" i="12"/>
  <c r="E133" i="12"/>
  <c r="P132" i="12"/>
  <c r="E132" i="12"/>
  <c r="P131" i="12"/>
  <c r="E131" i="12"/>
  <c r="P130" i="12"/>
  <c r="E130" i="12"/>
  <c r="P129" i="12"/>
  <c r="E129" i="12"/>
  <c r="P128" i="12"/>
  <c r="E128" i="12"/>
  <c r="P127" i="12"/>
  <c r="E127" i="12"/>
  <c r="P126" i="12"/>
  <c r="E126" i="12"/>
  <c r="P125" i="12"/>
  <c r="E125" i="12"/>
  <c r="P124" i="12"/>
  <c r="E124" i="12"/>
  <c r="P123" i="12"/>
  <c r="E123" i="12"/>
  <c r="P122" i="12"/>
  <c r="E122" i="12"/>
  <c r="P121" i="12"/>
  <c r="E121" i="12"/>
  <c r="P120" i="12"/>
  <c r="E120" i="12"/>
  <c r="P119" i="12"/>
  <c r="E119" i="12"/>
  <c r="P118" i="12"/>
  <c r="E118" i="12"/>
  <c r="P117" i="12"/>
  <c r="E117" i="12"/>
  <c r="P116" i="12"/>
  <c r="E116" i="12"/>
  <c r="P115" i="12"/>
  <c r="E115" i="12"/>
  <c r="P114" i="12"/>
  <c r="E114" i="12"/>
  <c r="P113" i="12"/>
  <c r="E113" i="12"/>
  <c r="P112" i="12"/>
  <c r="E112" i="12"/>
  <c r="P111" i="12"/>
  <c r="E111" i="12"/>
  <c r="P110" i="12"/>
  <c r="E110" i="12"/>
  <c r="P109" i="12"/>
  <c r="E109" i="12"/>
  <c r="P108" i="12"/>
  <c r="E108" i="12"/>
  <c r="P107" i="12"/>
  <c r="E107" i="12"/>
  <c r="P106" i="12"/>
  <c r="E106" i="12"/>
  <c r="P105" i="12"/>
  <c r="E105" i="12"/>
  <c r="P104" i="12"/>
  <c r="E104" i="12"/>
  <c r="P103" i="12"/>
  <c r="E103" i="12"/>
  <c r="P102" i="12"/>
  <c r="E102" i="12"/>
  <c r="P101" i="12"/>
  <c r="E101" i="12"/>
  <c r="P100" i="12"/>
  <c r="E100" i="12"/>
  <c r="P99" i="12"/>
  <c r="E99" i="12"/>
  <c r="P98" i="12"/>
  <c r="E98" i="12"/>
  <c r="P97" i="12"/>
  <c r="E97" i="12"/>
  <c r="P96" i="12"/>
  <c r="E96" i="12"/>
  <c r="P95" i="12"/>
  <c r="E95" i="12"/>
  <c r="P94" i="12"/>
  <c r="E94" i="12"/>
  <c r="P93" i="12"/>
  <c r="E93" i="12"/>
  <c r="P92" i="12"/>
  <c r="E92" i="12"/>
  <c r="P91" i="12"/>
  <c r="E91" i="12"/>
  <c r="P90" i="12"/>
  <c r="E90" i="12"/>
  <c r="P89" i="12"/>
  <c r="E89" i="12"/>
  <c r="P88" i="12"/>
  <c r="E88" i="12"/>
  <c r="P87" i="12"/>
  <c r="E87" i="12"/>
  <c r="P86" i="12"/>
  <c r="E86" i="12"/>
  <c r="P85" i="12"/>
  <c r="E85" i="12"/>
  <c r="P84" i="12"/>
  <c r="E84" i="12"/>
  <c r="P83" i="12"/>
  <c r="E83" i="12"/>
  <c r="P82" i="12"/>
  <c r="E82" i="12"/>
  <c r="P81" i="12"/>
  <c r="E81" i="12"/>
  <c r="P80" i="12"/>
  <c r="E80" i="12"/>
  <c r="P79" i="12"/>
  <c r="E79" i="12"/>
  <c r="P78" i="12"/>
  <c r="E78" i="12"/>
  <c r="P77" i="12"/>
  <c r="E77" i="12"/>
  <c r="P76" i="12"/>
  <c r="E76" i="12"/>
  <c r="P75" i="12"/>
  <c r="E75" i="12"/>
  <c r="P74" i="12"/>
  <c r="E74" i="12"/>
  <c r="P73" i="12"/>
  <c r="E73" i="12"/>
  <c r="P72" i="12"/>
  <c r="E72" i="12"/>
  <c r="P71" i="12"/>
  <c r="E71" i="12"/>
  <c r="P70" i="12"/>
  <c r="E70" i="12"/>
  <c r="P69" i="12"/>
  <c r="E69" i="12"/>
  <c r="P68" i="12"/>
  <c r="E68" i="12"/>
  <c r="P67" i="12"/>
  <c r="E67" i="12"/>
  <c r="P66" i="12"/>
  <c r="E66" i="12"/>
  <c r="P65" i="12"/>
  <c r="E65" i="12"/>
  <c r="P64" i="12"/>
  <c r="E64" i="12"/>
  <c r="P63" i="12"/>
  <c r="E63" i="12"/>
  <c r="P62" i="12"/>
  <c r="E62" i="12"/>
  <c r="P61" i="12"/>
  <c r="E61" i="12"/>
  <c r="P60" i="12"/>
  <c r="E60" i="12"/>
  <c r="P59" i="12"/>
  <c r="E59" i="12"/>
  <c r="P58" i="12"/>
  <c r="E58" i="12"/>
  <c r="P57" i="12"/>
  <c r="E57" i="12"/>
  <c r="P56" i="12"/>
  <c r="E56" i="12"/>
  <c r="P55" i="12"/>
  <c r="E55" i="12"/>
  <c r="P54" i="12"/>
  <c r="E54" i="12"/>
  <c r="P53" i="12"/>
  <c r="E53" i="12"/>
  <c r="P52" i="12"/>
  <c r="E52" i="12"/>
  <c r="P51" i="12"/>
  <c r="E51" i="12"/>
  <c r="P50" i="12"/>
  <c r="E50" i="12"/>
  <c r="P49" i="12"/>
  <c r="E49" i="12"/>
  <c r="P48" i="12"/>
  <c r="E48" i="12"/>
  <c r="P47" i="12"/>
  <c r="E47" i="12"/>
  <c r="P46" i="12"/>
  <c r="E46" i="12"/>
  <c r="P45" i="12"/>
  <c r="E45" i="12"/>
  <c r="P44" i="12"/>
  <c r="E44" i="12"/>
  <c r="P43" i="12"/>
  <c r="E43" i="12"/>
  <c r="P42" i="12"/>
  <c r="E42" i="12"/>
  <c r="P41" i="12"/>
  <c r="E41" i="12"/>
  <c r="P40" i="12"/>
  <c r="E40" i="12"/>
  <c r="P39" i="12"/>
  <c r="E39" i="12"/>
  <c r="P38" i="12"/>
  <c r="E38" i="12"/>
  <c r="P37" i="12"/>
  <c r="E37" i="12"/>
  <c r="P36" i="12"/>
  <c r="E36" i="12"/>
  <c r="P35" i="12"/>
  <c r="E35" i="12"/>
  <c r="P34" i="12"/>
  <c r="E34" i="12"/>
  <c r="P33" i="12"/>
  <c r="E33" i="12"/>
  <c r="P32" i="12"/>
  <c r="E32" i="12"/>
  <c r="P31" i="12"/>
  <c r="E31" i="12"/>
  <c r="P30" i="12"/>
  <c r="E30" i="12"/>
  <c r="P29" i="12"/>
  <c r="E29" i="12"/>
  <c r="P28" i="12"/>
  <c r="E28" i="12"/>
  <c r="P27" i="12"/>
  <c r="E27" i="12"/>
  <c r="P26" i="12"/>
  <c r="E26" i="12"/>
  <c r="P25" i="12"/>
  <c r="E25" i="12"/>
  <c r="P24" i="12"/>
  <c r="E24" i="12"/>
  <c r="P23" i="12"/>
  <c r="E23" i="12"/>
  <c r="P22" i="12"/>
  <c r="E22" i="12"/>
  <c r="P21" i="12"/>
  <c r="E21" i="12"/>
  <c r="P20" i="12"/>
  <c r="E20" i="12"/>
  <c r="P19" i="12"/>
  <c r="E19" i="12"/>
  <c r="P18" i="12"/>
  <c r="E18" i="12"/>
  <c r="P17" i="12"/>
  <c r="E17" i="12"/>
  <c r="P16" i="12"/>
  <c r="E16" i="12"/>
  <c r="P15" i="12"/>
  <c r="L22" i="12"/>
  <c r="L23" i="12"/>
  <c r="L24" i="12"/>
  <c r="L25" i="12"/>
  <c r="L26" i="12"/>
  <c r="L27" i="12"/>
  <c r="L28" i="12"/>
  <c r="L29" i="12"/>
  <c r="L30" i="12"/>
  <c r="L31" i="12"/>
  <c r="L32" i="12"/>
  <c r="L33" i="12"/>
  <c r="L34" i="12"/>
  <c r="L35" i="12"/>
  <c r="L36" i="12"/>
  <c r="L37" i="12"/>
  <c r="L38" i="12"/>
  <c r="L39" i="12"/>
  <c r="L40" i="12"/>
  <c r="L41" i="12"/>
  <c r="L42" i="12"/>
  <c r="L43" i="12"/>
  <c r="L44" i="12"/>
  <c r="L45" i="12"/>
  <c r="L46" i="12"/>
  <c r="L47" i="12"/>
  <c r="L48" i="12"/>
  <c r="L49" i="12"/>
  <c r="L50" i="12"/>
  <c r="L51" i="12"/>
  <c r="L52" i="12"/>
  <c r="L53" i="12"/>
  <c r="L54" i="12"/>
  <c r="L55" i="12"/>
  <c r="L56" i="12"/>
  <c r="L57" i="12"/>
  <c r="L58" i="12"/>
  <c r="L59" i="12"/>
  <c r="L60" i="12"/>
  <c r="L6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L112" i="12"/>
  <c r="L113" i="12"/>
  <c r="L114" i="12"/>
  <c r="L115" i="12"/>
  <c r="L116" i="12"/>
  <c r="L117" i="12"/>
  <c r="L118" i="12"/>
  <c r="L119" i="12"/>
  <c r="L120" i="12"/>
  <c r="L121" i="12"/>
  <c r="L122" i="12"/>
  <c r="L123" i="12"/>
  <c r="L124" i="12"/>
  <c r="L125" i="12"/>
  <c r="L126" i="12"/>
  <c r="L127" i="12"/>
  <c r="L128" i="12"/>
  <c r="L129" i="12"/>
  <c r="L130" i="12"/>
  <c r="L131" i="12"/>
  <c r="L132" i="12"/>
  <c r="L133" i="12"/>
  <c r="E15" i="12"/>
  <c r="Q14" i="12"/>
  <c r="Q15"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Q41" i="12"/>
  <c r="Q42" i="12"/>
  <c r="Q43" i="12"/>
  <c r="Q44" i="12"/>
  <c r="Q45" i="12"/>
  <c r="Q46" i="12"/>
  <c r="Q47" i="12"/>
  <c r="Q48" i="12"/>
  <c r="Q49" i="12"/>
  <c r="Q50" i="12"/>
  <c r="Q51" i="12"/>
  <c r="Q52" i="12"/>
  <c r="Q53" i="12"/>
  <c r="Q54" i="12"/>
  <c r="Q55" i="12"/>
  <c r="Q56" i="12"/>
  <c r="Q57" i="12"/>
  <c r="Q58" i="12"/>
  <c r="Q59" i="12"/>
  <c r="Q60" i="12"/>
  <c r="Q61" i="12"/>
  <c r="Q62" i="12"/>
  <c r="Q63" i="12"/>
  <c r="Q64" i="12"/>
  <c r="Q65" i="12"/>
  <c r="Q66" i="12"/>
  <c r="Q67" i="12"/>
  <c r="Q68" i="12"/>
  <c r="Q69" i="12"/>
  <c r="Q70" i="12"/>
  <c r="Q71" i="12"/>
  <c r="Q72" i="12"/>
  <c r="Q73" i="12"/>
  <c r="Q74" i="12"/>
  <c r="Q75" i="12"/>
  <c r="Q76" i="12"/>
  <c r="Q77" i="12"/>
  <c r="Q78" i="12"/>
  <c r="Q79" i="12"/>
  <c r="Q80" i="12"/>
  <c r="Q81" i="12"/>
  <c r="Q82" i="12"/>
  <c r="Q83" i="12"/>
  <c r="Q84" i="12"/>
  <c r="Q85" i="12"/>
  <c r="Q86" i="12"/>
  <c r="Q87" i="12"/>
  <c r="Q88" i="12"/>
  <c r="Q89" i="12"/>
  <c r="Q90" i="12"/>
  <c r="Q91" i="12"/>
  <c r="Q92" i="12"/>
  <c r="Q93" i="12"/>
  <c r="Q94" i="12"/>
  <c r="Q95" i="12"/>
  <c r="Q96" i="12"/>
  <c r="Q97" i="12"/>
  <c r="Q98" i="12"/>
  <c r="Q99" i="12"/>
  <c r="Q100" i="12"/>
  <c r="Q101" i="12"/>
  <c r="Q102" i="12"/>
  <c r="Q103" i="12"/>
  <c r="Q104" i="12"/>
  <c r="Q105" i="12"/>
  <c r="Q106" i="12"/>
  <c r="Q107" i="12"/>
  <c r="Q108" i="12"/>
  <c r="Q109" i="12"/>
  <c r="Q110" i="12"/>
  <c r="Q111" i="12"/>
  <c r="Q112" i="12"/>
  <c r="Q113" i="12"/>
  <c r="Q114" i="12"/>
  <c r="Q115" i="12"/>
  <c r="Q116" i="12"/>
  <c r="Q117" i="12"/>
  <c r="Q118" i="12"/>
  <c r="Q119" i="12"/>
  <c r="Q120" i="12"/>
  <c r="Q121" i="12"/>
  <c r="Q122" i="12"/>
  <c r="Q123" i="12"/>
  <c r="Q124" i="12"/>
  <c r="Q125" i="12"/>
  <c r="Q126" i="12"/>
  <c r="Q127" i="12"/>
  <c r="Q128" i="12"/>
  <c r="Q129" i="12"/>
  <c r="Q130" i="12"/>
  <c r="Q131" i="12"/>
  <c r="Q132" i="12"/>
  <c r="Q133" i="12"/>
  <c r="P14" i="12"/>
  <c r="N14" i="12"/>
  <c r="O14" i="12"/>
  <c r="L14" i="12"/>
  <c r="L15" i="12"/>
  <c r="L16" i="12"/>
  <c r="L17" i="12"/>
  <c r="L18" i="12"/>
  <c r="L19" i="12"/>
  <c r="L20" i="12"/>
  <c r="L21" i="12"/>
  <c r="F14" i="12"/>
  <c r="E14" i="12"/>
  <c r="C14" i="12"/>
  <c r="D14"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O8" i="12"/>
  <c r="D8" i="12"/>
  <c r="M4" i="11"/>
  <c r="E10" i="11" s="1"/>
  <c r="P133" i="13"/>
  <c r="E133" i="13"/>
  <c r="P132" i="13"/>
  <c r="E132" i="13"/>
  <c r="P131" i="13"/>
  <c r="E131" i="13"/>
  <c r="P130" i="13"/>
  <c r="E130" i="13"/>
  <c r="P129" i="13"/>
  <c r="E129" i="13"/>
  <c r="P128" i="13"/>
  <c r="E128" i="13"/>
  <c r="P127" i="13"/>
  <c r="E127" i="13"/>
  <c r="P126" i="13"/>
  <c r="E126" i="13"/>
  <c r="P125" i="13"/>
  <c r="E125" i="13"/>
  <c r="P124" i="13"/>
  <c r="E124" i="13"/>
  <c r="P123" i="13"/>
  <c r="E123" i="13"/>
  <c r="P122" i="13"/>
  <c r="E122" i="13"/>
  <c r="P121" i="13"/>
  <c r="E121" i="13"/>
  <c r="P120" i="13"/>
  <c r="E120" i="13"/>
  <c r="P119" i="13"/>
  <c r="E119" i="13"/>
  <c r="P118" i="13"/>
  <c r="E118" i="13"/>
  <c r="P117" i="13"/>
  <c r="E117" i="13"/>
  <c r="P116" i="13"/>
  <c r="E116" i="13"/>
  <c r="P115" i="13"/>
  <c r="E115" i="13"/>
  <c r="P114" i="13"/>
  <c r="E114" i="13"/>
  <c r="P113" i="13"/>
  <c r="E113" i="13"/>
  <c r="P112" i="13"/>
  <c r="E112" i="13"/>
  <c r="P111" i="13"/>
  <c r="E111" i="13"/>
  <c r="P110" i="13"/>
  <c r="E110" i="13"/>
  <c r="P109" i="13"/>
  <c r="E109" i="13"/>
  <c r="P108" i="13"/>
  <c r="E108" i="13"/>
  <c r="P107" i="13"/>
  <c r="E107" i="13"/>
  <c r="P106" i="13"/>
  <c r="E106" i="13"/>
  <c r="P105" i="13"/>
  <c r="E105" i="13"/>
  <c r="P104" i="13"/>
  <c r="E104" i="13"/>
  <c r="P103" i="13"/>
  <c r="E103" i="13"/>
  <c r="P102" i="13"/>
  <c r="E102" i="13"/>
  <c r="P101" i="13"/>
  <c r="E101" i="13"/>
  <c r="P100" i="13"/>
  <c r="E100" i="13"/>
  <c r="P99" i="13"/>
  <c r="E99" i="13"/>
  <c r="P98" i="13"/>
  <c r="E98" i="13"/>
  <c r="P97" i="13"/>
  <c r="E97" i="13"/>
  <c r="P96" i="13"/>
  <c r="E96" i="13"/>
  <c r="P95" i="13"/>
  <c r="E95" i="13"/>
  <c r="P94" i="13"/>
  <c r="E94" i="13"/>
  <c r="P93" i="13"/>
  <c r="E93" i="13"/>
  <c r="P92" i="13"/>
  <c r="E92" i="13"/>
  <c r="P91" i="13"/>
  <c r="E91" i="13"/>
  <c r="P90" i="13"/>
  <c r="E90" i="13"/>
  <c r="P89" i="13"/>
  <c r="E89" i="13"/>
  <c r="P88" i="13"/>
  <c r="E88" i="13"/>
  <c r="P87" i="13"/>
  <c r="E87" i="13"/>
  <c r="P86" i="13"/>
  <c r="E86" i="13"/>
  <c r="P85" i="13"/>
  <c r="E85" i="13"/>
  <c r="P84" i="13"/>
  <c r="E84" i="13"/>
  <c r="P83" i="13"/>
  <c r="E83" i="13"/>
  <c r="P82" i="13"/>
  <c r="E82" i="13"/>
  <c r="P81" i="13"/>
  <c r="E81" i="13"/>
  <c r="P80" i="13"/>
  <c r="E80" i="13"/>
  <c r="P79" i="13"/>
  <c r="E79" i="13"/>
  <c r="P78" i="13"/>
  <c r="E78" i="13"/>
  <c r="P77" i="13"/>
  <c r="E77" i="13"/>
  <c r="P76" i="13"/>
  <c r="E76" i="13"/>
  <c r="P75" i="13"/>
  <c r="E75" i="13"/>
  <c r="P74" i="13"/>
  <c r="E74" i="13"/>
  <c r="P73" i="13"/>
  <c r="E73" i="13"/>
  <c r="P72" i="13"/>
  <c r="E72" i="13"/>
  <c r="P71" i="13"/>
  <c r="E71" i="13"/>
  <c r="P70" i="13"/>
  <c r="E70" i="13"/>
  <c r="P69" i="13"/>
  <c r="E69" i="13"/>
  <c r="P68" i="13"/>
  <c r="E68" i="13"/>
  <c r="P67" i="13"/>
  <c r="E67" i="13"/>
  <c r="P66" i="13"/>
  <c r="E66" i="13"/>
  <c r="P65" i="13"/>
  <c r="E65" i="13"/>
  <c r="P64" i="13"/>
  <c r="E64" i="13"/>
  <c r="P63" i="13"/>
  <c r="E63" i="13"/>
  <c r="P62" i="13"/>
  <c r="E62" i="13"/>
  <c r="P61" i="13"/>
  <c r="E61" i="13"/>
  <c r="P60" i="13"/>
  <c r="E60" i="13"/>
  <c r="P59" i="13"/>
  <c r="E59" i="13"/>
  <c r="P58" i="13"/>
  <c r="E58" i="13"/>
  <c r="P57" i="13"/>
  <c r="E57" i="13"/>
  <c r="P56" i="13"/>
  <c r="E56" i="13"/>
  <c r="P55" i="13"/>
  <c r="E55" i="13"/>
  <c r="P54" i="13"/>
  <c r="E54" i="13"/>
  <c r="P53" i="13"/>
  <c r="E53" i="13"/>
  <c r="P52" i="13"/>
  <c r="E52" i="13"/>
  <c r="P51" i="13"/>
  <c r="E51" i="13"/>
  <c r="P50" i="13"/>
  <c r="E50" i="13"/>
  <c r="P49" i="13"/>
  <c r="E49" i="13"/>
  <c r="P48" i="13"/>
  <c r="E48" i="13"/>
  <c r="P47" i="13"/>
  <c r="E47" i="13"/>
  <c r="P46" i="13"/>
  <c r="E46" i="13"/>
  <c r="P45" i="13"/>
  <c r="E45" i="13"/>
  <c r="P44" i="13"/>
  <c r="E44" i="13"/>
  <c r="P43" i="13"/>
  <c r="E43" i="13"/>
  <c r="P42" i="13"/>
  <c r="E42" i="13"/>
  <c r="P41" i="13"/>
  <c r="E41" i="13"/>
  <c r="P40" i="13"/>
  <c r="E40" i="13"/>
  <c r="P39" i="13"/>
  <c r="E39" i="13"/>
  <c r="P38" i="13"/>
  <c r="E38" i="13"/>
  <c r="P37" i="13"/>
  <c r="E37" i="13"/>
  <c r="P36" i="13"/>
  <c r="E36" i="13"/>
  <c r="P35" i="13"/>
  <c r="E35" i="13"/>
  <c r="P34" i="13"/>
  <c r="E34" i="13"/>
  <c r="P33" i="13"/>
  <c r="E33" i="13"/>
  <c r="P32" i="13"/>
  <c r="E32" i="13"/>
  <c r="P31" i="13"/>
  <c r="E31" i="13"/>
  <c r="P30" i="13"/>
  <c r="E30" i="13"/>
  <c r="P29" i="13"/>
  <c r="E29" i="13"/>
  <c r="P28" i="13"/>
  <c r="E28" i="13"/>
  <c r="P27" i="13"/>
  <c r="E27" i="13"/>
  <c r="P26" i="13"/>
  <c r="E26" i="13"/>
  <c r="P25" i="13"/>
  <c r="E25" i="13"/>
  <c r="P24" i="13"/>
  <c r="E24" i="13"/>
  <c r="P23" i="13"/>
  <c r="E23" i="13"/>
  <c r="P22" i="13"/>
  <c r="E22" i="13"/>
  <c r="P21" i="13"/>
  <c r="E21" i="13"/>
  <c r="P20" i="13"/>
  <c r="E20" i="13"/>
  <c r="P19" i="13"/>
  <c r="E19" i="13"/>
  <c r="P18" i="13"/>
  <c r="E18" i="13"/>
  <c r="P17" i="13"/>
  <c r="E17" i="13"/>
  <c r="P16" i="13"/>
  <c r="L44" i="13"/>
  <c r="L45" i="13"/>
  <c r="L46" i="13"/>
  <c r="L47" i="13"/>
  <c r="L48" i="13"/>
  <c r="L49" i="13"/>
  <c r="L50" i="13"/>
  <c r="L51" i="13"/>
  <c r="L52" i="13"/>
  <c r="L53" i="13"/>
  <c r="L54" i="13"/>
  <c r="L55" i="13"/>
  <c r="L56" i="13"/>
  <c r="L57" i="13"/>
  <c r="L58" i="13"/>
  <c r="L59" i="13"/>
  <c r="L60" i="13"/>
  <c r="L61" i="13"/>
  <c r="L62" i="13"/>
  <c r="L63" i="13"/>
  <c r="L64" i="13"/>
  <c r="L65" i="13"/>
  <c r="L66" i="13"/>
  <c r="L67" i="13"/>
  <c r="L68" i="13"/>
  <c r="L69" i="13"/>
  <c r="L70" i="13"/>
  <c r="L71" i="13"/>
  <c r="L72" i="13"/>
  <c r="L73" i="13"/>
  <c r="L74" i="13"/>
  <c r="L75" i="13"/>
  <c r="L76" i="13"/>
  <c r="L77" i="13"/>
  <c r="L78" i="13"/>
  <c r="L79" i="13"/>
  <c r="L80" i="13"/>
  <c r="L81" i="13"/>
  <c r="L82" i="13"/>
  <c r="L83" i="13"/>
  <c r="L84" i="13"/>
  <c r="L85" i="13"/>
  <c r="L86" i="13"/>
  <c r="L87" i="13"/>
  <c r="L88" i="13"/>
  <c r="L89" i="13"/>
  <c r="L90" i="13"/>
  <c r="L91" i="13"/>
  <c r="L92" i="13"/>
  <c r="L93" i="13"/>
  <c r="L94" i="13"/>
  <c r="L95" i="13"/>
  <c r="L96" i="13"/>
  <c r="L97" i="13"/>
  <c r="L98" i="13"/>
  <c r="L99" i="13"/>
  <c r="L100" i="13"/>
  <c r="L101" i="13"/>
  <c r="L102" i="13"/>
  <c r="L103" i="13"/>
  <c r="L104" i="13"/>
  <c r="L105" i="13"/>
  <c r="L106" i="13"/>
  <c r="L107" i="13"/>
  <c r="L108" i="13"/>
  <c r="L109" i="13"/>
  <c r="L110" i="13"/>
  <c r="L111" i="13"/>
  <c r="L112" i="13"/>
  <c r="L113" i="13"/>
  <c r="L114" i="13"/>
  <c r="L115" i="13"/>
  <c r="L116" i="13"/>
  <c r="L117" i="13"/>
  <c r="L118" i="13"/>
  <c r="L119" i="13"/>
  <c r="L120" i="13"/>
  <c r="L121" i="13"/>
  <c r="L122" i="13"/>
  <c r="L123" i="13"/>
  <c r="L124" i="13"/>
  <c r="L125" i="13"/>
  <c r="L126" i="13"/>
  <c r="L127" i="13"/>
  <c r="L128" i="13"/>
  <c r="L129" i="13"/>
  <c r="L130" i="13"/>
  <c r="L131" i="13"/>
  <c r="L132" i="13"/>
  <c r="L133" i="13"/>
  <c r="E16" i="13"/>
  <c r="Q23" i="13"/>
  <c r="Q24" i="13"/>
  <c r="Q25" i="13"/>
  <c r="Q26" i="13"/>
  <c r="Q27" i="13"/>
  <c r="Q28" i="13"/>
  <c r="Q29" i="13"/>
  <c r="Q30" i="13"/>
  <c r="Q31" i="13"/>
  <c r="Q32" i="13"/>
  <c r="Q33" i="13"/>
  <c r="Q34" i="13"/>
  <c r="Q35" i="13"/>
  <c r="Q36" i="13"/>
  <c r="Q37" i="13"/>
  <c r="Q38" i="13"/>
  <c r="Q39" i="13"/>
  <c r="Q40" i="13"/>
  <c r="Q41" i="13"/>
  <c r="Q42" i="13"/>
  <c r="Q43" i="13"/>
  <c r="Q44" i="13"/>
  <c r="Q45" i="13"/>
  <c r="Q46" i="13"/>
  <c r="Q47" i="13"/>
  <c r="Q48" i="13"/>
  <c r="Q49" i="13"/>
  <c r="Q50" i="13"/>
  <c r="Q51" i="13"/>
  <c r="Q52" i="13"/>
  <c r="Q53" i="13"/>
  <c r="Q54" i="13"/>
  <c r="Q55" i="13"/>
  <c r="Q56" i="13"/>
  <c r="Q57" i="13"/>
  <c r="Q58" i="13"/>
  <c r="Q59" i="13"/>
  <c r="Q60" i="13"/>
  <c r="Q61" i="13"/>
  <c r="Q62" i="13"/>
  <c r="Q63" i="13"/>
  <c r="Q64" i="13"/>
  <c r="Q65" i="13"/>
  <c r="Q66" i="13"/>
  <c r="Q67" i="13"/>
  <c r="Q68" i="13"/>
  <c r="Q69" i="13"/>
  <c r="Q70" i="13"/>
  <c r="Q71" i="13"/>
  <c r="Q72" i="13"/>
  <c r="Q73" i="13"/>
  <c r="Q74" i="13"/>
  <c r="Q75" i="13"/>
  <c r="Q76" i="13"/>
  <c r="Q77" i="13"/>
  <c r="Q78" i="13"/>
  <c r="Q79" i="13"/>
  <c r="Q80" i="13"/>
  <c r="Q81" i="13"/>
  <c r="Q82" i="13"/>
  <c r="Q83" i="13"/>
  <c r="Q84" i="13"/>
  <c r="Q85" i="13"/>
  <c r="Q86" i="13"/>
  <c r="Q87" i="13"/>
  <c r="Q88" i="13"/>
  <c r="Q89" i="13"/>
  <c r="Q90" i="13"/>
  <c r="Q91" i="13"/>
  <c r="Q92" i="13"/>
  <c r="Q93" i="13"/>
  <c r="Q94" i="13"/>
  <c r="Q95" i="13"/>
  <c r="Q96" i="13"/>
  <c r="Q97" i="13"/>
  <c r="Q98" i="13"/>
  <c r="Q99" i="13"/>
  <c r="Q100" i="13"/>
  <c r="Q101" i="13"/>
  <c r="Q102" i="13"/>
  <c r="Q103" i="13"/>
  <c r="Q104" i="13"/>
  <c r="Q105" i="13"/>
  <c r="Q106" i="13"/>
  <c r="Q107" i="13"/>
  <c r="Q108" i="13"/>
  <c r="Q109" i="13"/>
  <c r="Q110" i="13"/>
  <c r="Q111" i="13"/>
  <c r="Q112" i="13"/>
  <c r="Q113" i="13"/>
  <c r="Q114" i="13"/>
  <c r="Q115" i="13"/>
  <c r="Q116" i="13"/>
  <c r="Q117" i="13"/>
  <c r="Q118" i="13"/>
  <c r="Q119" i="13"/>
  <c r="Q120" i="13"/>
  <c r="Q121" i="13"/>
  <c r="Q122" i="13"/>
  <c r="Q123" i="13"/>
  <c r="Q124" i="13"/>
  <c r="Q125" i="13"/>
  <c r="Q126" i="13"/>
  <c r="Q127" i="13"/>
  <c r="Q128" i="13"/>
  <c r="Q129" i="13"/>
  <c r="Q130" i="13"/>
  <c r="Q131" i="13"/>
  <c r="Q132" i="13"/>
  <c r="Q133" i="13"/>
  <c r="P15"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E15"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Q14" i="13"/>
  <c r="Q15" i="13"/>
  <c r="Q16" i="13"/>
  <c r="Q17" i="13"/>
  <c r="Q18" i="13"/>
  <c r="Q19" i="13"/>
  <c r="Q20" i="13"/>
  <c r="Q21" i="13"/>
  <c r="Q22" i="13"/>
  <c r="P14" i="13"/>
  <c r="N14" i="13"/>
  <c r="L14" i="13"/>
  <c r="F14" i="13"/>
  <c r="E14" i="13"/>
  <c r="C14" i="13"/>
  <c r="D14" i="13"/>
  <c r="A14" i="13"/>
  <c r="A15" i="13"/>
  <c r="A16" i="13"/>
  <c r="A17" i="13"/>
  <c r="A18" i="13"/>
  <c r="A19" i="13"/>
  <c r="A20" i="13"/>
  <c r="A21" i="13"/>
  <c r="A22" i="13"/>
  <c r="A23" i="13"/>
  <c r="A24" i="13"/>
  <c r="A25" i="13"/>
  <c r="A26" i="13"/>
  <c r="A27" i="13"/>
  <c r="A28" i="13"/>
  <c r="A29" i="13"/>
  <c r="A30" i="13"/>
  <c r="A31" i="13"/>
  <c r="A32" i="13"/>
  <c r="A33" i="13"/>
  <c r="O8" i="13"/>
  <c r="D8" i="13"/>
  <c r="A17" i="1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D8" i="11"/>
  <c r="D9" i="11" s="1"/>
  <c r="G14" i="13"/>
  <c r="C15" i="13"/>
  <c r="G14" i="12"/>
  <c r="C15" i="12"/>
  <c r="R14" i="12"/>
  <c r="N15" i="12"/>
  <c r="O15" i="12"/>
  <c r="R15" i="12"/>
  <c r="N16" i="12"/>
  <c r="O16" i="12"/>
  <c r="R16" i="12"/>
  <c r="N17" i="12"/>
  <c r="O17" i="12"/>
  <c r="R17" i="12"/>
  <c r="N18" i="12"/>
  <c r="R18" i="12"/>
  <c r="N19" i="12"/>
  <c r="O18" i="12"/>
  <c r="D15" i="12"/>
  <c r="G15" i="12"/>
  <c r="C16" i="12"/>
  <c r="O19" i="12"/>
  <c r="R19" i="12"/>
  <c r="N20" i="12"/>
  <c r="O14" i="13"/>
  <c r="R14" i="13"/>
  <c r="N15"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F75" i="13"/>
  <c r="F76" i="13"/>
  <c r="F77" i="13"/>
  <c r="F78" i="13"/>
  <c r="F79" i="13"/>
  <c r="F80" i="13"/>
  <c r="F81" i="13"/>
  <c r="F82" i="13"/>
  <c r="F83" i="13"/>
  <c r="F84" i="13"/>
  <c r="F85" i="13"/>
  <c r="F86" i="13"/>
  <c r="F87" i="13"/>
  <c r="F88" i="13"/>
  <c r="F89" i="13"/>
  <c r="F90" i="13"/>
  <c r="F91" i="13"/>
  <c r="F92" i="13"/>
  <c r="F93" i="13"/>
  <c r="F94" i="13"/>
  <c r="F95" i="13"/>
  <c r="F96" i="13"/>
  <c r="F97" i="13"/>
  <c r="F98" i="13"/>
  <c r="F99" i="13"/>
  <c r="F100" i="13"/>
  <c r="F101" i="13"/>
  <c r="F102" i="13"/>
  <c r="F103" i="13"/>
  <c r="F104" i="13"/>
  <c r="F105" i="13"/>
  <c r="F106" i="13"/>
  <c r="F107" i="13"/>
  <c r="F108" i="13"/>
  <c r="F109" i="13"/>
  <c r="F110" i="13"/>
  <c r="F111" i="13"/>
  <c r="F112" i="13"/>
  <c r="F113" i="13"/>
  <c r="F114" i="13"/>
  <c r="F115" i="13"/>
  <c r="F116" i="13"/>
  <c r="F117" i="13"/>
  <c r="F118" i="13"/>
  <c r="F119" i="13"/>
  <c r="F120" i="13"/>
  <c r="F121" i="13"/>
  <c r="F122" i="13"/>
  <c r="F123" i="13"/>
  <c r="F124" i="13"/>
  <c r="F125" i="13"/>
  <c r="F126" i="13"/>
  <c r="F127" i="13"/>
  <c r="F128" i="13"/>
  <c r="F129" i="13"/>
  <c r="F130" i="13"/>
  <c r="F131" i="13"/>
  <c r="F132" i="13"/>
  <c r="F133" i="13"/>
  <c r="D15" i="13"/>
  <c r="G15" i="13"/>
  <c r="C16" i="13"/>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R15" i="13"/>
  <c r="N16" i="13"/>
  <c r="O15" i="13"/>
  <c r="R20" i="12"/>
  <c r="N21" i="12"/>
  <c r="O20" i="12"/>
  <c r="G16" i="13"/>
  <c r="C17" i="13"/>
  <c r="D16" i="13"/>
  <c r="D16" i="12"/>
  <c r="G16" i="12"/>
  <c r="C17" i="12"/>
  <c r="O16" i="13"/>
  <c r="R16" i="13"/>
  <c r="N17" i="13"/>
  <c r="G17" i="13"/>
  <c r="C18" i="13"/>
  <c r="D17" i="13"/>
  <c r="G17" i="12"/>
  <c r="C18" i="12"/>
  <c r="D17" i="12"/>
  <c r="O21" i="12"/>
  <c r="R21" i="12"/>
  <c r="N22" i="12"/>
  <c r="G18" i="13"/>
  <c r="C19" i="13"/>
  <c r="D18" i="13"/>
  <c r="D18" i="12"/>
  <c r="G18" i="12"/>
  <c r="C19" i="12"/>
  <c r="R22" i="12"/>
  <c r="N23" i="12"/>
  <c r="O22" i="12"/>
  <c r="R17" i="13"/>
  <c r="N18" i="13"/>
  <c r="O17" i="13"/>
  <c r="G19" i="12"/>
  <c r="C20" i="12"/>
  <c r="D19" i="12"/>
  <c r="O18" i="13"/>
  <c r="R18" i="13"/>
  <c r="N19" i="13"/>
  <c r="O23" i="12"/>
  <c r="R23" i="12"/>
  <c r="N24" i="12"/>
  <c r="G19" i="13"/>
  <c r="C20" i="13"/>
  <c r="D19" i="13"/>
  <c r="O19" i="13"/>
  <c r="R19" i="13"/>
  <c r="N20" i="13"/>
  <c r="D20" i="13"/>
  <c r="G20" i="13"/>
  <c r="C21" i="13"/>
  <c r="O24" i="12"/>
  <c r="R24" i="12"/>
  <c r="N25" i="12"/>
  <c r="D20" i="12"/>
  <c r="G20" i="12"/>
  <c r="C21" i="12"/>
  <c r="R20" i="13"/>
  <c r="N21" i="13"/>
  <c r="O20" i="13"/>
  <c r="O25" i="12"/>
  <c r="R25" i="12"/>
  <c r="N26" i="12"/>
  <c r="G21" i="12"/>
  <c r="C22" i="12"/>
  <c r="D21" i="12"/>
  <c r="G21" i="13"/>
  <c r="C22" i="13"/>
  <c r="D21" i="13"/>
  <c r="D22" i="13"/>
  <c r="G22" i="13"/>
  <c r="C23" i="13"/>
  <c r="R26" i="12"/>
  <c r="N27" i="12"/>
  <c r="O26" i="12"/>
  <c r="D22" i="12"/>
  <c r="G22" i="12"/>
  <c r="C23" i="12"/>
  <c r="R21" i="13"/>
  <c r="N22" i="13"/>
  <c r="O21" i="13"/>
  <c r="O27" i="12"/>
  <c r="R27" i="12"/>
  <c r="N28" i="12"/>
  <c r="G23" i="13"/>
  <c r="C24" i="13"/>
  <c r="D23" i="13"/>
  <c r="G23" i="12"/>
  <c r="C24" i="12"/>
  <c r="D23" i="12"/>
  <c r="R22" i="13"/>
  <c r="N23" i="13"/>
  <c r="O22" i="13"/>
  <c r="R28" i="12"/>
  <c r="N29" i="12"/>
  <c r="O28" i="12"/>
  <c r="D24" i="12"/>
  <c r="G24" i="12"/>
  <c r="C25" i="12"/>
  <c r="O23" i="13"/>
  <c r="R23" i="13"/>
  <c r="N24" i="13"/>
  <c r="D24" i="13"/>
  <c r="G24" i="13"/>
  <c r="C25" i="13"/>
  <c r="G25" i="12"/>
  <c r="C26" i="12"/>
  <c r="D25" i="12"/>
  <c r="R24" i="13"/>
  <c r="N25" i="13"/>
  <c r="O24" i="13"/>
  <c r="D25" i="13"/>
  <c r="G25" i="13"/>
  <c r="C26" i="13"/>
  <c r="O29" i="12"/>
  <c r="R29" i="12"/>
  <c r="N30" i="12"/>
  <c r="R30" i="12"/>
  <c r="N31" i="12"/>
  <c r="O30" i="12"/>
  <c r="R25" i="13"/>
  <c r="N26" i="13"/>
  <c r="O25" i="13"/>
  <c r="D26" i="12"/>
  <c r="G26" i="12"/>
  <c r="C27" i="12"/>
  <c r="D26" i="13"/>
  <c r="G26" i="13"/>
  <c r="C27" i="13"/>
  <c r="D27" i="13"/>
  <c r="G27" i="13"/>
  <c r="C28" i="13"/>
  <c r="R26" i="13"/>
  <c r="N27" i="13"/>
  <c r="O26" i="13"/>
  <c r="O31" i="12"/>
  <c r="R31" i="12"/>
  <c r="N32" i="12"/>
  <c r="G27" i="12"/>
  <c r="C28" i="12"/>
  <c r="D27" i="12"/>
  <c r="D28" i="12"/>
  <c r="G28" i="12"/>
  <c r="C29" i="12"/>
  <c r="O27" i="13"/>
  <c r="R27" i="13"/>
  <c r="N28" i="13"/>
  <c r="G28" i="13"/>
  <c r="C29" i="13"/>
  <c r="D28" i="13"/>
  <c r="O32" i="12"/>
  <c r="R32" i="12"/>
  <c r="N33" i="12"/>
  <c r="O28" i="13"/>
  <c r="R28" i="13"/>
  <c r="N29" i="13"/>
  <c r="O33" i="12"/>
  <c r="R33" i="12"/>
  <c r="N34" i="12"/>
  <c r="G29" i="12"/>
  <c r="C30" i="12"/>
  <c r="D29" i="12"/>
  <c r="G29" i="13"/>
  <c r="C30" i="13"/>
  <c r="D29" i="13"/>
  <c r="R29" i="13"/>
  <c r="N30" i="13"/>
  <c r="O29" i="13"/>
  <c r="D30" i="13"/>
  <c r="G30" i="13"/>
  <c r="C31" i="13"/>
  <c r="D30" i="12"/>
  <c r="G30" i="12"/>
  <c r="C31" i="12"/>
  <c r="R34" i="12"/>
  <c r="N35" i="12"/>
  <c r="O34" i="12"/>
  <c r="G31" i="13"/>
  <c r="C32" i="13"/>
  <c r="D31" i="13"/>
  <c r="O35" i="12"/>
  <c r="R35" i="12"/>
  <c r="N36" i="12"/>
  <c r="R30" i="13"/>
  <c r="N31" i="13"/>
  <c r="O30" i="13"/>
  <c r="G31" i="12"/>
  <c r="C32" i="12"/>
  <c r="D31" i="12"/>
  <c r="O31" i="13"/>
  <c r="R31" i="13"/>
  <c r="N32" i="13"/>
  <c r="R36" i="12"/>
  <c r="N37" i="12"/>
  <c r="O36" i="12"/>
  <c r="D32" i="12"/>
  <c r="G32" i="12"/>
  <c r="C33" i="12"/>
  <c r="D32" i="13"/>
  <c r="G32" i="13"/>
  <c r="C33" i="13"/>
  <c r="O32" i="13"/>
  <c r="R32" i="13"/>
  <c r="N33" i="13"/>
  <c r="G33" i="12"/>
  <c r="C34" i="12"/>
  <c r="D33" i="12"/>
  <c r="G33" i="13"/>
  <c r="C34" i="13"/>
  <c r="D33" i="13"/>
  <c r="O37" i="12"/>
  <c r="R37" i="12"/>
  <c r="N38" i="12"/>
  <c r="D34" i="13"/>
  <c r="G34" i="13"/>
  <c r="C35" i="13"/>
  <c r="D34" i="12"/>
  <c r="G34" i="12"/>
  <c r="C35" i="12"/>
  <c r="R33" i="13"/>
  <c r="N34" i="13"/>
  <c r="O33" i="13"/>
  <c r="O38" i="12"/>
  <c r="R38" i="12"/>
  <c r="N39" i="12"/>
  <c r="O39" i="12"/>
  <c r="R39" i="12"/>
  <c r="N40" i="12"/>
  <c r="G35" i="12"/>
  <c r="C36" i="12"/>
  <c r="D35" i="12"/>
  <c r="D35" i="13"/>
  <c r="G35" i="13"/>
  <c r="C36" i="13"/>
  <c r="R34" i="13"/>
  <c r="N35" i="13"/>
  <c r="O34" i="13"/>
  <c r="D36" i="13"/>
  <c r="G36" i="13"/>
  <c r="C37" i="13"/>
  <c r="O40" i="12"/>
  <c r="R40" i="12"/>
  <c r="N41" i="12"/>
  <c r="D36" i="12"/>
  <c r="G36" i="12"/>
  <c r="C37" i="12"/>
  <c r="R35" i="13"/>
  <c r="N36" i="13"/>
  <c r="O35" i="13"/>
  <c r="G37" i="12"/>
  <c r="C38" i="12"/>
  <c r="D37" i="12"/>
  <c r="O41" i="12"/>
  <c r="R41" i="12"/>
  <c r="N42" i="12"/>
  <c r="D37" i="13"/>
  <c r="G37" i="13"/>
  <c r="C38" i="13"/>
  <c r="O36" i="13"/>
  <c r="R36" i="13"/>
  <c r="N37" i="13"/>
  <c r="G38" i="13"/>
  <c r="C39" i="13"/>
  <c r="D38" i="13"/>
  <c r="R42" i="12"/>
  <c r="N43" i="12"/>
  <c r="O42" i="12"/>
  <c r="D38" i="12"/>
  <c r="G38" i="12"/>
  <c r="C39" i="12"/>
  <c r="R37" i="13"/>
  <c r="N38" i="13"/>
  <c r="O37" i="13"/>
  <c r="R43" i="12"/>
  <c r="N44" i="12"/>
  <c r="O43" i="12"/>
  <c r="G39" i="12"/>
  <c r="C40" i="12"/>
  <c r="D39" i="12"/>
  <c r="R38" i="13"/>
  <c r="N39" i="13"/>
  <c r="O38" i="13"/>
  <c r="G39" i="13"/>
  <c r="C40" i="13"/>
  <c r="D39" i="13"/>
  <c r="G40" i="12"/>
  <c r="C41" i="12"/>
  <c r="D40" i="12"/>
  <c r="R44" i="12"/>
  <c r="N45" i="12"/>
  <c r="O44" i="12"/>
  <c r="R39" i="13"/>
  <c r="N40" i="13"/>
  <c r="O39" i="13"/>
  <c r="G40" i="13"/>
  <c r="C41" i="13"/>
  <c r="D40" i="13"/>
  <c r="O45" i="12"/>
  <c r="R45" i="12"/>
  <c r="N46" i="12"/>
  <c r="G41" i="12"/>
  <c r="C42" i="12"/>
  <c r="D41" i="12"/>
  <c r="D41" i="13"/>
  <c r="G41" i="13"/>
  <c r="C42" i="13"/>
  <c r="O40" i="13"/>
  <c r="R40" i="13"/>
  <c r="N41" i="13"/>
  <c r="D42" i="12"/>
  <c r="G42" i="12"/>
  <c r="C43" i="12"/>
  <c r="D42" i="13"/>
  <c r="G42" i="13"/>
  <c r="C43" i="13"/>
  <c r="O46" i="12"/>
  <c r="R46" i="12"/>
  <c r="N47" i="12"/>
  <c r="R41" i="13"/>
  <c r="N42" i="13"/>
  <c r="O41" i="13"/>
  <c r="G43" i="12"/>
  <c r="C44" i="12"/>
  <c r="D43" i="12"/>
  <c r="O42" i="13"/>
  <c r="R42" i="13"/>
  <c r="N43" i="13"/>
  <c r="G43" i="13"/>
  <c r="C44" i="13"/>
  <c r="D43" i="13"/>
  <c r="O47" i="12"/>
  <c r="R47" i="12"/>
  <c r="N48" i="12"/>
  <c r="O48" i="12"/>
  <c r="R48" i="12"/>
  <c r="N49" i="12"/>
  <c r="D44" i="12"/>
  <c r="G44" i="12"/>
  <c r="C45" i="12"/>
  <c r="G44" i="13"/>
  <c r="C45" i="13"/>
  <c r="D44" i="13"/>
  <c r="R43" i="13"/>
  <c r="N44" i="13"/>
  <c r="O43" i="13"/>
  <c r="D45" i="13"/>
  <c r="G45" i="13"/>
  <c r="C46" i="13"/>
  <c r="O49" i="12"/>
  <c r="R49" i="12"/>
  <c r="N50" i="12"/>
  <c r="G45" i="12"/>
  <c r="C46" i="12"/>
  <c r="D45" i="12"/>
  <c r="R44" i="13"/>
  <c r="N45" i="13"/>
  <c r="O44" i="13"/>
  <c r="D46" i="12"/>
  <c r="G46" i="12"/>
  <c r="C47" i="12"/>
  <c r="R45" i="13"/>
  <c r="N46" i="13"/>
  <c r="O45" i="13"/>
  <c r="R50" i="12"/>
  <c r="N51" i="12"/>
  <c r="O50" i="12"/>
  <c r="G46" i="13"/>
  <c r="C47" i="13"/>
  <c r="D46" i="13"/>
  <c r="D47" i="13"/>
  <c r="G47" i="13"/>
  <c r="C48" i="13"/>
  <c r="D47" i="12"/>
  <c r="G47" i="12"/>
  <c r="C48" i="12"/>
  <c r="R51" i="12"/>
  <c r="N52" i="12"/>
  <c r="O51" i="12"/>
  <c r="O46" i="13"/>
  <c r="R46" i="13"/>
  <c r="N47" i="13"/>
  <c r="R52" i="12"/>
  <c r="N53" i="12"/>
  <c r="O52" i="12"/>
  <c r="G48" i="12"/>
  <c r="C49" i="12"/>
  <c r="D48" i="12"/>
  <c r="R47" i="13"/>
  <c r="N48" i="13"/>
  <c r="O47" i="13"/>
  <c r="G48" i="13"/>
  <c r="C49" i="13"/>
  <c r="D48" i="13"/>
  <c r="O53" i="12"/>
  <c r="R53" i="12"/>
  <c r="N54" i="12"/>
  <c r="R48" i="13"/>
  <c r="N49" i="13"/>
  <c r="O48" i="13"/>
  <c r="D49" i="13"/>
  <c r="G49" i="13"/>
  <c r="C50" i="13"/>
  <c r="D49" i="12"/>
  <c r="G49" i="12"/>
  <c r="C50" i="12"/>
  <c r="O49" i="13"/>
  <c r="R49" i="13"/>
  <c r="N50" i="13"/>
  <c r="R54" i="12"/>
  <c r="N55" i="12"/>
  <c r="O54" i="12"/>
  <c r="G50" i="13"/>
  <c r="C51" i="13"/>
  <c r="D50" i="13"/>
  <c r="G50" i="12"/>
  <c r="C51" i="12"/>
  <c r="D50" i="12"/>
  <c r="O55" i="12"/>
  <c r="R55" i="12"/>
  <c r="N56" i="12"/>
  <c r="G51" i="13"/>
  <c r="C52" i="13"/>
  <c r="D51" i="13"/>
  <c r="O50" i="13"/>
  <c r="R50" i="13"/>
  <c r="N51" i="13"/>
  <c r="G51" i="12"/>
  <c r="C52" i="12"/>
  <c r="D51" i="12"/>
  <c r="G52" i="12"/>
  <c r="C53" i="12"/>
  <c r="D52" i="12"/>
  <c r="G52" i="13"/>
  <c r="C53" i="13"/>
  <c r="D52" i="13"/>
  <c r="O56" i="12"/>
  <c r="R56" i="12"/>
  <c r="N57" i="12"/>
  <c r="O51" i="13"/>
  <c r="R51" i="13"/>
  <c r="N52" i="13"/>
  <c r="D53" i="13"/>
  <c r="G53" i="13"/>
  <c r="C54" i="13"/>
  <c r="O52" i="13"/>
  <c r="R52" i="13"/>
  <c r="N53" i="13"/>
  <c r="D53" i="12"/>
  <c r="G53" i="12"/>
  <c r="C54" i="12"/>
  <c r="O57" i="12"/>
  <c r="R57" i="12"/>
  <c r="N58" i="12"/>
  <c r="G54" i="12"/>
  <c r="C55" i="12"/>
  <c r="D54" i="12"/>
  <c r="O53" i="13"/>
  <c r="R53" i="13"/>
  <c r="N54" i="13"/>
  <c r="D54" i="13"/>
  <c r="G54" i="13"/>
  <c r="C55" i="13"/>
  <c r="O58" i="12"/>
  <c r="R58" i="12"/>
  <c r="N59" i="12"/>
  <c r="G55" i="13"/>
  <c r="C56" i="13"/>
  <c r="D55" i="13"/>
  <c r="R54" i="13"/>
  <c r="N55" i="13"/>
  <c r="O54" i="13"/>
  <c r="R59" i="12"/>
  <c r="N60" i="12"/>
  <c r="O59" i="12"/>
  <c r="D55" i="12"/>
  <c r="G55" i="12"/>
  <c r="C56" i="12"/>
  <c r="G56" i="12"/>
  <c r="C57" i="12"/>
  <c r="D56" i="12"/>
  <c r="O60" i="12"/>
  <c r="R60" i="12"/>
  <c r="N61" i="12"/>
  <c r="O55" i="13"/>
  <c r="R55" i="13"/>
  <c r="N56" i="13"/>
  <c r="D56" i="13"/>
  <c r="G56" i="13"/>
  <c r="C57" i="13"/>
  <c r="R56" i="13"/>
  <c r="N57" i="13"/>
  <c r="O56" i="13"/>
  <c r="O61" i="12"/>
  <c r="R61" i="12"/>
  <c r="N62" i="12"/>
  <c r="G57" i="12"/>
  <c r="C58" i="12"/>
  <c r="D57" i="12"/>
  <c r="D57" i="13"/>
  <c r="G57" i="13"/>
  <c r="C58" i="13"/>
  <c r="O62" i="12"/>
  <c r="R62" i="12"/>
  <c r="N63" i="12"/>
  <c r="G58" i="12"/>
  <c r="C59" i="12"/>
  <c r="D58" i="12"/>
  <c r="O57" i="13"/>
  <c r="R57" i="13"/>
  <c r="N58" i="13"/>
  <c r="D58" i="13"/>
  <c r="G58" i="13"/>
  <c r="C59" i="13"/>
  <c r="O63" i="12"/>
  <c r="R63" i="12"/>
  <c r="N64" i="12"/>
  <c r="O58" i="13"/>
  <c r="R58" i="13"/>
  <c r="N59" i="13"/>
  <c r="G59" i="13"/>
  <c r="C60" i="13"/>
  <c r="D59" i="13"/>
  <c r="D59" i="12"/>
  <c r="G59" i="12"/>
  <c r="C60" i="12"/>
  <c r="O59" i="13"/>
  <c r="R59" i="13"/>
  <c r="N60" i="13"/>
  <c r="R64" i="12"/>
  <c r="N65" i="12"/>
  <c r="O64" i="12"/>
  <c r="D60" i="12"/>
  <c r="G60" i="12"/>
  <c r="C61" i="12"/>
  <c r="G60" i="13"/>
  <c r="C61" i="13"/>
  <c r="D60" i="13"/>
  <c r="G61" i="12"/>
  <c r="C62" i="12"/>
  <c r="D61" i="12"/>
  <c r="D61" i="13"/>
  <c r="G61" i="13"/>
  <c r="C62" i="13"/>
  <c r="O60" i="13"/>
  <c r="R60" i="13"/>
  <c r="N61" i="13"/>
  <c r="O65" i="12"/>
  <c r="R65" i="12"/>
  <c r="N66" i="12"/>
  <c r="D62" i="13"/>
  <c r="G62" i="13"/>
  <c r="C63" i="13"/>
  <c r="G62" i="12"/>
  <c r="C63" i="12"/>
  <c r="D62" i="12"/>
  <c r="O61" i="13"/>
  <c r="R61" i="13"/>
  <c r="N62" i="13"/>
  <c r="R66" i="12"/>
  <c r="N67" i="12"/>
  <c r="O66" i="12"/>
  <c r="G63" i="12"/>
  <c r="C64" i="12"/>
  <c r="D63" i="12"/>
  <c r="O67" i="12"/>
  <c r="R67" i="12"/>
  <c r="N68" i="12"/>
  <c r="G63" i="13"/>
  <c r="C64" i="13"/>
  <c r="D63" i="13"/>
  <c r="R62" i="13"/>
  <c r="N63" i="13"/>
  <c r="O62" i="13"/>
  <c r="G64" i="13"/>
  <c r="C65" i="13"/>
  <c r="D64" i="13"/>
  <c r="O63" i="13"/>
  <c r="R63" i="13"/>
  <c r="N64" i="13"/>
  <c r="R68" i="12"/>
  <c r="N69" i="12"/>
  <c r="O68" i="12"/>
  <c r="D64" i="12"/>
  <c r="G64" i="12"/>
  <c r="C65" i="12"/>
  <c r="O69" i="12"/>
  <c r="R69" i="12"/>
  <c r="N70" i="12"/>
  <c r="D65" i="13"/>
  <c r="G65" i="13"/>
  <c r="C66" i="13"/>
  <c r="G65" i="12"/>
  <c r="C66" i="12"/>
  <c r="D65" i="12"/>
  <c r="O64" i="13"/>
  <c r="R64" i="13"/>
  <c r="N65" i="13"/>
  <c r="G66" i="13"/>
  <c r="C67" i="13"/>
  <c r="D66" i="13"/>
  <c r="G66" i="12"/>
  <c r="C67" i="12"/>
  <c r="D66" i="12"/>
  <c r="O70" i="12"/>
  <c r="R70" i="12"/>
  <c r="N71" i="12"/>
  <c r="O65" i="13"/>
  <c r="R65" i="13"/>
  <c r="N66" i="13"/>
  <c r="D67" i="12"/>
  <c r="G67" i="12"/>
  <c r="C68" i="12"/>
  <c r="G67" i="13"/>
  <c r="C68" i="13"/>
  <c r="D67" i="13"/>
  <c r="O66" i="13"/>
  <c r="R66" i="13"/>
  <c r="N67" i="13"/>
  <c r="O71" i="12"/>
  <c r="R71" i="12"/>
  <c r="N72" i="12"/>
  <c r="O67" i="13"/>
  <c r="R67" i="13"/>
  <c r="N68" i="13"/>
  <c r="O72" i="12"/>
  <c r="R72" i="12"/>
  <c r="N73" i="12"/>
  <c r="D68" i="13"/>
  <c r="G68" i="13"/>
  <c r="C69" i="13"/>
  <c r="D68" i="12"/>
  <c r="G68" i="12"/>
  <c r="C69" i="12"/>
  <c r="O68" i="13"/>
  <c r="R68" i="13"/>
  <c r="N69" i="13"/>
  <c r="D69" i="13"/>
  <c r="G69" i="13"/>
  <c r="C70" i="13"/>
  <c r="O73" i="12"/>
  <c r="R73" i="12"/>
  <c r="N74" i="12"/>
  <c r="G69" i="12"/>
  <c r="C70" i="12"/>
  <c r="D69" i="12"/>
  <c r="R74" i="12"/>
  <c r="N75" i="12"/>
  <c r="O74" i="12"/>
  <c r="G70" i="12"/>
  <c r="C71" i="12"/>
  <c r="D70" i="12"/>
  <c r="O69" i="13"/>
  <c r="R69" i="13"/>
  <c r="N70" i="13"/>
  <c r="D70" i="13"/>
  <c r="G70" i="13"/>
  <c r="C71" i="13"/>
  <c r="R70" i="13"/>
  <c r="N71" i="13"/>
  <c r="O70" i="13"/>
  <c r="G71" i="13"/>
  <c r="C72" i="13"/>
  <c r="D71" i="13"/>
  <c r="D71" i="12"/>
  <c r="G71" i="12"/>
  <c r="C72" i="12"/>
  <c r="R75" i="12"/>
  <c r="N76" i="12"/>
  <c r="O75" i="12"/>
  <c r="G72" i="12"/>
  <c r="C73" i="12"/>
  <c r="D72" i="12"/>
  <c r="G72" i="13"/>
  <c r="C73" i="13"/>
  <c r="D72" i="13"/>
  <c r="R71" i="13"/>
  <c r="N72" i="13"/>
  <c r="O71" i="13"/>
  <c r="R76" i="12"/>
  <c r="N77" i="12"/>
  <c r="O76" i="12"/>
  <c r="O77" i="12"/>
  <c r="R77" i="12"/>
  <c r="N78" i="12"/>
  <c r="O72" i="13"/>
  <c r="R72" i="13"/>
  <c r="N73" i="13"/>
  <c r="D73" i="13"/>
  <c r="G73" i="13"/>
  <c r="C74" i="13"/>
  <c r="G73" i="12"/>
  <c r="C74" i="12"/>
  <c r="D73" i="12"/>
  <c r="O78" i="12"/>
  <c r="R78" i="12"/>
  <c r="N79" i="12"/>
  <c r="D74" i="13"/>
  <c r="G74" i="13"/>
  <c r="C75" i="13"/>
  <c r="R73" i="13"/>
  <c r="N74" i="13"/>
  <c r="O73" i="13"/>
  <c r="D74" i="12"/>
  <c r="G74" i="12"/>
  <c r="C75" i="12"/>
  <c r="O74" i="13"/>
  <c r="R74" i="13"/>
  <c r="N75" i="13"/>
  <c r="O79" i="12"/>
  <c r="R79" i="12"/>
  <c r="N80" i="12"/>
  <c r="G75" i="12"/>
  <c r="C76" i="12"/>
  <c r="D75" i="12"/>
  <c r="G75" i="13"/>
  <c r="C76" i="13"/>
  <c r="D75" i="13"/>
  <c r="O75" i="13"/>
  <c r="R75" i="13"/>
  <c r="N76" i="13"/>
  <c r="D76" i="12"/>
  <c r="G76" i="12"/>
  <c r="C77" i="12"/>
  <c r="O80" i="12"/>
  <c r="R80" i="12"/>
  <c r="N81" i="12"/>
  <c r="G76" i="13"/>
  <c r="C77" i="13"/>
  <c r="D76" i="13"/>
  <c r="G77" i="12"/>
  <c r="C78" i="12"/>
  <c r="D77" i="12"/>
  <c r="O76" i="13"/>
  <c r="R76" i="13"/>
  <c r="N77" i="13"/>
  <c r="D77" i="13"/>
  <c r="G77" i="13"/>
  <c r="C78" i="13"/>
  <c r="O81" i="12"/>
  <c r="R81" i="12"/>
  <c r="N82" i="12"/>
  <c r="R82" i="12"/>
  <c r="N83" i="12"/>
  <c r="O82" i="12"/>
  <c r="D78" i="12"/>
  <c r="G78" i="12"/>
  <c r="C79" i="12"/>
  <c r="R77" i="13"/>
  <c r="N78" i="13"/>
  <c r="O77" i="13"/>
  <c r="D78" i="13"/>
  <c r="G78" i="13"/>
  <c r="C79" i="13"/>
  <c r="G79" i="12"/>
  <c r="C80" i="12"/>
  <c r="D79" i="12"/>
  <c r="R83" i="12"/>
  <c r="N84" i="12"/>
  <c r="O83" i="12"/>
  <c r="G79" i="13"/>
  <c r="C80" i="13"/>
  <c r="D79" i="13"/>
  <c r="O78" i="13"/>
  <c r="R78" i="13"/>
  <c r="N79" i="13"/>
  <c r="O79" i="13"/>
  <c r="R79" i="13"/>
  <c r="N80" i="13"/>
  <c r="G80" i="13"/>
  <c r="C81" i="13"/>
  <c r="D80" i="13"/>
  <c r="R84" i="12"/>
  <c r="N85" i="12"/>
  <c r="O84" i="12"/>
  <c r="D80" i="12"/>
  <c r="G80" i="12"/>
  <c r="C81" i="12"/>
  <c r="O85" i="12"/>
  <c r="R85" i="12"/>
  <c r="N86" i="12"/>
  <c r="D81" i="13"/>
  <c r="G81" i="13"/>
  <c r="C82" i="13"/>
  <c r="O80" i="13"/>
  <c r="R80" i="13"/>
  <c r="N81" i="13"/>
  <c r="G81" i="12"/>
  <c r="C82" i="12"/>
  <c r="D81" i="12"/>
  <c r="D82" i="13"/>
  <c r="G82" i="13"/>
  <c r="C83" i="13"/>
  <c r="R86" i="12"/>
  <c r="N87" i="12"/>
  <c r="O86" i="12"/>
  <c r="O81" i="13"/>
  <c r="R81" i="13"/>
  <c r="N82" i="13"/>
  <c r="D82" i="12"/>
  <c r="G82" i="12"/>
  <c r="C83" i="12"/>
  <c r="G83" i="12"/>
  <c r="C84" i="12"/>
  <c r="D83" i="12"/>
  <c r="O87" i="12"/>
  <c r="R87" i="12"/>
  <c r="N88" i="12"/>
  <c r="G83" i="13"/>
  <c r="C84" i="13"/>
  <c r="D83" i="13"/>
  <c r="R82" i="13"/>
  <c r="N83" i="13"/>
  <c r="O82" i="13"/>
  <c r="D84" i="13"/>
  <c r="G84" i="13"/>
  <c r="C85" i="13"/>
  <c r="R88" i="12"/>
  <c r="N89" i="12"/>
  <c r="O88" i="12"/>
  <c r="G84" i="12"/>
  <c r="C85" i="12"/>
  <c r="D84" i="12"/>
  <c r="O83" i="13"/>
  <c r="R83" i="13"/>
  <c r="N84" i="13"/>
  <c r="O89" i="12"/>
  <c r="R89" i="12"/>
  <c r="N90" i="12"/>
  <c r="D85" i="13"/>
  <c r="G85" i="13"/>
  <c r="C86" i="13"/>
  <c r="G85" i="12"/>
  <c r="C86" i="12"/>
  <c r="D85" i="12"/>
  <c r="O84" i="13"/>
  <c r="R84" i="13"/>
  <c r="N85" i="13"/>
  <c r="O85" i="13"/>
  <c r="R85" i="13"/>
  <c r="N86" i="13"/>
  <c r="D86" i="13"/>
  <c r="G86" i="13"/>
  <c r="C87" i="13"/>
  <c r="D86" i="12"/>
  <c r="G86" i="12"/>
  <c r="C87" i="12"/>
  <c r="O90" i="12"/>
  <c r="R90" i="12"/>
  <c r="N91" i="12"/>
  <c r="R91" i="12"/>
  <c r="N92" i="12"/>
  <c r="O91" i="12"/>
  <c r="G87" i="12"/>
  <c r="C88" i="12"/>
  <c r="D87" i="12"/>
  <c r="O86" i="13"/>
  <c r="R86" i="13"/>
  <c r="N87" i="13"/>
  <c r="G87" i="13"/>
  <c r="C88" i="13"/>
  <c r="D87" i="13"/>
  <c r="O92" i="12"/>
  <c r="R92" i="12"/>
  <c r="N93" i="12"/>
  <c r="G88" i="12"/>
  <c r="C89" i="12"/>
  <c r="D88" i="12"/>
  <c r="R87" i="13"/>
  <c r="N88" i="13"/>
  <c r="O87" i="13"/>
  <c r="D88" i="13"/>
  <c r="G88" i="13"/>
  <c r="C89" i="13"/>
  <c r="O93" i="12"/>
  <c r="R93" i="12"/>
  <c r="N94" i="12"/>
  <c r="O88" i="13"/>
  <c r="R88" i="13"/>
  <c r="N89" i="13"/>
  <c r="D89" i="13"/>
  <c r="G89" i="13"/>
  <c r="C90" i="13"/>
  <c r="G89" i="12"/>
  <c r="C90" i="12"/>
  <c r="D89" i="12"/>
  <c r="R94" i="12"/>
  <c r="N95" i="12"/>
  <c r="O94" i="12"/>
  <c r="R89" i="13"/>
  <c r="N90" i="13"/>
  <c r="O89" i="13"/>
  <c r="D90" i="13"/>
  <c r="G90" i="13"/>
  <c r="C91" i="13"/>
  <c r="D90" i="12"/>
  <c r="G90" i="12"/>
  <c r="C91" i="12"/>
  <c r="G91" i="13"/>
  <c r="C92" i="13"/>
  <c r="D91" i="13"/>
  <c r="G91" i="12"/>
  <c r="C92" i="12"/>
  <c r="D91" i="12"/>
  <c r="R90" i="13"/>
  <c r="N91" i="13"/>
  <c r="O90" i="13"/>
  <c r="R95" i="12"/>
  <c r="N96" i="12"/>
  <c r="O95" i="12"/>
  <c r="O91" i="13"/>
  <c r="R91" i="13"/>
  <c r="N92" i="13"/>
  <c r="D92" i="12"/>
  <c r="G92" i="12"/>
  <c r="C93" i="12"/>
  <c r="O96" i="12"/>
  <c r="R96" i="12"/>
  <c r="N97" i="12"/>
  <c r="G92" i="13"/>
  <c r="C93" i="13"/>
  <c r="D92" i="13"/>
  <c r="O97" i="12"/>
  <c r="R97" i="12"/>
  <c r="N98" i="12"/>
  <c r="G93" i="13"/>
  <c r="C94" i="13"/>
  <c r="D93" i="13"/>
  <c r="O92" i="13"/>
  <c r="R92" i="13"/>
  <c r="N93" i="13"/>
  <c r="G93" i="12"/>
  <c r="C94" i="12"/>
  <c r="D93" i="12"/>
  <c r="G94" i="13"/>
  <c r="C95" i="13"/>
  <c r="D94" i="13"/>
  <c r="R98" i="12"/>
  <c r="N99" i="12"/>
  <c r="O98" i="12"/>
  <c r="D94" i="12"/>
  <c r="G94" i="12"/>
  <c r="C95" i="12"/>
  <c r="R93" i="13"/>
  <c r="N94" i="13"/>
  <c r="O93" i="13"/>
  <c r="O94" i="13"/>
  <c r="R94" i="13"/>
  <c r="N95" i="13"/>
  <c r="D95" i="12"/>
  <c r="G95" i="12"/>
  <c r="C96" i="12"/>
  <c r="O99" i="12"/>
  <c r="R99" i="12"/>
  <c r="N100" i="12"/>
  <c r="G95" i="13"/>
  <c r="C96" i="13"/>
  <c r="D95" i="13"/>
  <c r="G96" i="13"/>
  <c r="C97" i="13"/>
  <c r="D96" i="13"/>
  <c r="G96" i="12"/>
  <c r="C97" i="12"/>
  <c r="D96" i="12"/>
  <c r="R100" i="12"/>
  <c r="N101" i="12"/>
  <c r="O100" i="12"/>
  <c r="R95" i="13"/>
  <c r="N96" i="13"/>
  <c r="O95" i="13"/>
  <c r="O96" i="13"/>
  <c r="R96" i="13"/>
  <c r="N97" i="13"/>
  <c r="G97" i="13"/>
  <c r="C98" i="13"/>
  <c r="D97" i="13"/>
  <c r="O101" i="12"/>
  <c r="R101" i="12"/>
  <c r="N102" i="12"/>
  <c r="G97" i="12"/>
  <c r="C98" i="12"/>
  <c r="D97" i="12"/>
  <c r="R97" i="13"/>
  <c r="N98" i="13"/>
  <c r="O97" i="13"/>
  <c r="D98" i="13"/>
  <c r="G98" i="13"/>
  <c r="C99" i="13"/>
  <c r="O102" i="12"/>
  <c r="R102" i="12"/>
  <c r="N103" i="12"/>
  <c r="G98" i="12"/>
  <c r="C99" i="12"/>
  <c r="D98" i="12"/>
  <c r="O98" i="13"/>
  <c r="R98" i="13"/>
  <c r="N99" i="13"/>
  <c r="O103" i="12"/>
  <c r="R103" i="12"/>
  <c r="N104" i="12"/>
  <c r="D99" i="12"/>
  <c r="G99" i="12"/>
  <c r="C100" i="12"/>
  <c r="D99" i="13"/>
  <c r="G99" i="13"/>
  <c r="C100" i="13"/>
  <c r="D100" i="12"/>
  <c r="G100" i="12"/>
  <c r="C101" i="12"/>
  <c r="R99" i="13"/>
  <c r="N100" i="13"/>
  <c r="O99" i="13"/>
  <c r="R104" i="12"/>
  <c r="N105" i="12"/>
  <c r="O104" i="12"/>
  <c r="D100" i="13"/>
  <c r="G100" i="13"/>
  <c r="C101" i="13"/>
  <c r="D101" i="12"/>
  <c r="G101" i="12"/>
  <c r="C102" i="12"/>
  <c r="D101" i="13"/>
  <c r="G101" i="13"/>
  <c r="C102" i="13"/>
  <c r="O105" i="12"/>
  <c r="R105" i="12"/>
  <c r="N106" i="12"/>
  <c r="O100" i="13"/>
  <c r="R100" i="13"/>
  <c r="N101" i="13"/>
  <c r="O101" i="13"/>
  <c r="R101" i="13"/>
  <c r="N102" i="13"/>
  <c r="G102" i="13"/>
  <c r="C103" i="13"/>
  <c r="D102" i="13"/>
  <c r="R106" i="12"/>
  <c r="N107" i="12"/>
  <c r="O106" i="12"/>
  <c r="G102" i="12"/>
  <c r="C103" i="12"/>
  <c r="D102" i="12"/>
  <c r="D103" i="13"/>
  <c r="G103" i="13"/>
  <c r="C104" i="13"/>
  <c r="R102" i="13"/>
  <c r="N103" i="13"/>
  <c r="O102" i="13"/>
  <c r="D103" i="12"/>
  <c r="G103" i="12"/>
  <c r="C104" i="12"/>
  <c r="O107" i="12"/>
  <c r="R107" i="12"/>
  <c r="N108" i="12"/>
  <c r="G104" i="13"/>
  <c r="C105" i="13"/>
  <c r="D104" i="13"/>
  <c r="R108" i="12"/>
  <c r="N109" i="12"/>
  <c r="O108" i="12"/>
  <c r="D104" i="12"/>
  <c r="G104" i="12"/>
  <c r="C105" i="12"/>
  <c r="O103" i="13"/>
  <c r="R103" i="13"/>
  <c r="N104" i="13"/>
  <c r="O104" i="13"/>
  <c r="R104" i="13"/>
  <c r="N105" i="13"/>
  <c r="D105" i="13"/>
  <c r="G105" i="13"/>
  <c r="C106" i="13"/>
  <c r="G105" i="12"/>
  <c r="C106" i="12"/>
  <c r="D105" i="12"/>
  <c r="O109" i="12"/>
  <c r="R109" i="12"/>
  <c r="N110" i="12"/>
  <c r="R110" i="12"/>
  <c r="N111" i="12"/>
  <c r="O110" i="12"/>
  <c r="R105" i="13"/>
  <c r="N106" i="13"/>
  <c r="O105" i="13"/>
  <c r="D106" i="13"/>
  <c r="G106" i="13"/>
  <c r="C107" i="13"/>
  <c r="G106" i="12"/>
  <c r="C107" i="12"/>
  <c r="D106" i="12"/>
  <c r="O111" i="12"/>
  <c r="R111" i="12"/>
  <c r="N112" i="12"/>
  <c r="D107" i="12"/>
  <c r="G107" i="12"/>
  <c r="C108" i="12"/>
  <c r="R106" i="13"/>
  <c r="N107" i="13"/>
  <c r="O106" i="13"/>
  <c r="D107" i="13"/>
  <c r="G107" i="13"/>
  <c r="C108" i="13"/>
  <c r="O112" i="12"/>
  <c r="R112" i="12"/>
  <c r="N113" i="12"/>
  <c r="D108" i="12"/>
  <c r="G108" i="12"/>
  <c r="C109" i="12"/>
  <c r="D108" i="13"/>
  <c r="G108" i="13"/>
  <c r="C109" i="13"/>
  <c r="O107" i="13"/>
  <c r="R107" i="13"/>
  <c r="N108" i="13"/>
  <c r="D109" i="12"/>
  <c r="G109" i="12"/>
  <c r="C110" i="12"/>
  <c r="D109" i="13"/>
  <c r="G109" i="13"/>
  <c r="C110" i="13"/>
  <c r="O113" i="12"/>
  <c r="R113" i="12"/>
  <c r="N114" i="12"/>
  <c r="O108" i="13"/>
  <c r="R108" i="13"/>
  <c r="N109" i="13"/>
  <c r="G110" i="13"/>
  <c r="C111" i="13"/>
  <c r="D110" i="13"/>
  <c r="R114" i="12"/>
  <c r="N115" i="12"/>
  <c r="O114" i="12"/>
  <c r="D110" i="12"/>
  <c r="G110" i="12"/>
  <c r="C111" i="12"/>
  <c r="R109" i="13"/>
  <c r="N110" i="13"/>
  <c r="O109" i="13"/>
  <c r="R110" i="13"/>
  <c r="N111" i="13"/>
  <c r="O110" i="13"/>
  <c r="O115" i="12"/>
  <c r="R115" i="12"/>
  <c r="N116" i="12"/>
  <c r="G111" i="12"/>
  <c r="C112" i="12"/>
  <c r="D111" i="12"/>
  <c r="G111" i="13"/>
  <c r="C112" i="13"/>
  <c r="D111" i="13"/>
  <c r="R116" i="12"/>
  <c r="N117" i="12"/>
  <c r="O116" i="12"/>
  <c r="G112" i="13"/>
  <c r="C113" i="13"/>
  <c r="D112" i="13"/>
  <c r="D112" i="12"/>
  <c r="G112" i="12"/>
  <c r="C113" i="12"/>
  <c r="O111" i="13"/>
  <c r="R111" i="13"/>
  <c r="N112" i="13"/>
  <c r="D113" i="13"/>
  <c r="G113" i="13"/>
  <c r="C114" i="13"/>
  <c r="O112" i="13"/>
  <c r="R112" i="13"/>
  <c r="N113" i="13"/>
  <c r="D113" i="12"/>
  <c r="G113" i="12"/>
  <c r="C114" i="12"/>
  <c r="O117" i="12"/>
  <c r="R117" i="12"/>
  <c r="N118" i="12"/>
  <c r="R118" i="12"/>
  <c r="N119" i="12"/>
  <c r="O118" i="12"/>
  <c r="G114" i="12"/>
  <c r="C115" i="12"/>
  <c r="D114" i="12"/>
  <c r="D114" i="13"/>
  <c r="G114" i="13"/>
  <c r="C115" i="13"/>
  <c r="O113" i="13"/>
  <c r="R113" i="13"/>
  <c r="N114" i="13"/>
  <c r="D115" i="12"/>
  <c r="G115" i="12"/>
  <c r="C116" i="12"/>
  <c r="R114" i="13"/>
  <c r="N115" i="13"/>
  <c r="O114" i="13"/>
  <c r="O119" i="12"/>
  <c r="R119" i="12"/>
  <c r="N120" i="12"/>
  <c r="D115" i="13"/>
  <c r="G115" i="13"/>
  <c r="C116" i="13"/>
  <c r="D116" i="12"/>
  <c r="G116" i="12"/>
  <c r="C117" i="12"/>
  <c r="G116" i="13"/>
  <c r="C117" i="13"/>
  <c r="D116" i="13"/>
  <c r="R120" i="12"/>
  <c r="N121" i="12"/>
  <c r="O120" i="12"/>
  <c r="R115" i="13"/>
  <c r="N116" i="13"/>
  <c r="O115" i="13"/>
  <c r="D117" i="12"/>
  <c r="G117" i="12"/>
  <c r="C118" i="12"/>
  <c r="D117" i="13"/>
  <c r="G117" i="13"/>
  <c r="C118" i="13"/>
  <c r="O121" i="12"/>
  <c r="R121" i="12"/>
  <c r="N122" i="12"/>
  <c r="O116" i="13"/>
  <c r="R116" i="13"/>
  <c r="N117" i="13"/>
  <c r="G118" i="12"/>
  <c r="C119" i="12"/>
  <c r="D118" i="12"/>
  <c r="G118" i="13"/>
  <c r="C119" i="13"/>
  <c r="D118" i="13"/>
  <c r="R117" i="13"/>
  <c r="N118" i="13"/>
  <c r="O117" i="13"/>
  <c r="O122" i="12"/>
  <c r="R122" i="12"/>
  <c r="N123" i="12"/>
  <c r="R118" i="13"/>
  <c r="N119" i="13"/>
  <c r="O118" i="13"/>
  <c r="G119" i="13"/>
  <c r="C120" i="13"/>
  <c r="D119" i="13"/>
  <c r="D119" i="12"/>
  <c r="G119" i="12"/>
  <c r="C120" i="12"/>
  <c r="R123" i="12"/>
  <c r="N124" i="12"/>
  <c r="O123" i="12"/>
  <c r="O124" i="12"/>
  <c r="R124" i="12"/>
  <c r="N125" i="12"/>
  <c r="G120" i="13"/>
  <c r="C121" i="13"/>
  <c r="D120" i="13"/>
  <c r="O119" i="13"/>
  <c r="R119" i="13"/>
  <c r="N120" i="13"/>
  <c r="G120" i="12"/>
  <c r="C121" i="12"/>
  <c r="D120" i="12"/>
  <c r="O120" i="13"/>
  <c r="R120" i="13"/>
  <c r="N121" i="13"/>
  <c r="D121" i="13"/>
  <c r="G121" i="13"/>
  <c r="C122" i="13"/>
  <c r="O125" i="12"/>
  <c r="R125" i="12"/>
  <c r="N126" i="12"/>
  <c r="G121" i="12"/>
  <c r="C122" i="12"/>
  <c r="D121" i="12"/>
  <c r="R121" i="13"/>
  <c r="N122" i="13"/>
  <c r="O121" i="13"/>
  <c r="D122" i="13"/>
  <c r="G122" i="13"/>
  <c r="C123" i="13"/>
  <c r="R126" i="12"/>
  <c r="N127" i="12"/>
  <c r="O126" i="12"/>
  <c r="D122" i="12"/>
  <c r="G122" i="12"/>
  <c r="C123" i="12"/>
  <c r="D123" i="13"/>
  <c r="G123" i="13"/>
  <c r="C124" i="13"/>
  <c r="R122" i="13"/>
  <c r="N123" i="13"/>
  <c r="O122" i="13"/>
  <c r="D123" i="12"/>
  <c r="G123" i="12"/>
  <c r="C124" i="12"/>
  <c r="O127" i="12"/>
  <c r="R127" i="12"/>
  <c r="N128" i="12"/>
  <c r="G124" i="12"/>
  <c r="C125" i="12"/>
  <c r="D124" i="12"/>
  <c r="D124" i="13"/>
  <c r="G124" i="13"/>
  <c r="C125" i="13"/>
  <c r="O128" i="12"/>
  <c r="R128" i="12"/>
  <c r="N129" i="12"/>
  <c r="O123" i="13"/>
  <c r="R123" i="13"/>
  <c r="N124" i="13"/>
  <c r="G125" i="12"/>
  <c r="C126" i="12"/>
  <c r="D125" i="12"/>
  <c r="R124" i="13"/>
  <c r="N125" i="13"/>
  <c r="O124" i="13"/>
  <c r="O129" i="12"/>
  <c r="R129" i="12"/>
  <c r="N130" i="12"/>
  <c r="D125" i="13"/>
  <c r="G125" i="13"/>
  <c r="C126" i="13"/>
  <c r="O125" i="13"/>
  <c r="R125" i="13"/>
  <c r="N126" i="13"/>
  <c r="G126" i="13"/>
  <c r="C127" i="13"/>
  <c r="D126" i="13"/>
  <c r="D126" i="12"/>
  <c r="G126" i="12"/>
  <c r="C127" i="12"/>
  <c r="R130" i="12"/>
  <c r="N131" i="12"/>
  <c r="O130" i="12"/>
  <c r="G127" i="12"/>
  <c r="C128" i="12"/>
  <c r="D127" i="12"/>
  <c r="R126" i="13"/>
  <c r="N127" i="13"/>
  <c r="O126" i="13"/>
  <c r="O131" i="12"/>
  <c r="R131" i="12"/>
  <c r="N132" i="12"/>
  <c r="G127" i="13"/>
  <c r="C128" i="13"/>
  <c r="D127" i="13"/>
  <c r="G128" i="12"/>
  <c r="C129" i="12"/>
  <c r="D128" i="12"/>
  <c r="G128" i="13"/>
  <c r="C129" i="13"/>
  <c r="D128" i="13"/>
  <c r="R127" i="13"/>
  <c r="N128" i="13"/>
  <c r="O127" i="13"/>
  <c r="R132" i="12"/>
  <c r="N133" i="12"/>
  <c r="O132" i="12"/>
  <c r="D129" i="13"/>
  <c r="G129" i="13"/>
  <c r="C130" i="13"/>
  <c r="G129" i="12"/>
  <c r="C130" i="12"/>
  <c r="D129" i="12"/>
  <c r="O133" i="12"/>
  <c r="R133" i="12"/>
  <c r="R128" i="13"/>
  <c r="N129" i="13"/>
  <c r="O128" i="13"/>
  <c r="D130" i="13"/>
  <c r="G130" i="13"/>
  <c r="C131" i="13"/>
  <c r="D130" i="12"/>
  <c r="G130" i="12"/>
  <c r="C131" i="12"/>
  <c r="O129" i="13"/>
  <c r="R129" i="13"/>
  <c r="N130" i="13"/>
  <c r="D131" i="13"/>
  <c r="G131" i="13"/>
  <c r="C132" i="13"/>
  <c r="D131" i="12"/>
  <c r="G131" i="12"/>
  <c r="C132" i="12"/>
  <c r="R130" i="13"/>
  <c r="N131" i="13"/>
  <c r="O130" i="13"/>
  <c r="G132" i="12"/>
  <c r="C133" i="12"/>
  <c r="D132" i="12"/>
  <c r="D132" i="13"/>
  <c r="G132" i="13"/>
  <c r="C133" i="13"/>
  <c r="R131" i="13"/>
  <c r="N132" i="13"/>
  <c r="O131" i="13"/>
  <c r="G133" i="13"/>
  <c r="D133" i="13"/>
  <c r="R132" i="13"/>
  <c r="N133" i="13"/>
  <c r="O132" i="13"/>
  <c r="G133" i="12"/>
  <c r="D133" i="12"/>
  <c r="R133" i="13"/>
  <c r="O133" i="13"/>
  <c r="E11" i="11" l="1"/>
  <c r="C17" i="11" s="1"/>
  <c r="E12" i="11"/>
  <c r="E22" i="11" s="1"/>
  <c r="E26" i="11"/>
  <c r="E25" i="11"/>
  <c r="E110" i="11"/>
  <c r="E84" i="11"/>
  <c r="E57" i="11"/>
  <c r="E90" i="11"/>
  <c r="E58" i="11"/>
  <c r="E31" i="11"/>
  <c r="E46" i="11"/>
  <c r="E100" i="11"/>
  <c r="E62" i="11"/>
  <c r="E56" i="11"/>
  <c r="E60" i="11"/>
  <c r="E74" i="11"/>
  <c r="E97" i="11"/>
  <c r="E83" i="11"/>
  <c r="E47" i="11"/>
  <c r="E105" i="11"/>
  <c r="E67" i="11"/>
  <c r="E113" i="11"/>
  <c r="E76" i="11"/>
  <c r="E50" i="11"/>
  <c r="E89" i="11"/>
  <c r="E95" i="11"/>
  <c r="F17" i="11"/>
  <c r="H15" i="4" s="1"/>
  <c r="E103" i="11"/>
  <c r="E73" i="11"/>
  <c r="E49" i="11"/>
  <c r="E28" i="11"/>
  <c r="E75" i="11"/>
  <c r="E72" i="11"/>
  <c r="E55" i="11"/>
  <c r="E102" i="11"/>
  <c r="E86" i="11"/>
  <c r="E65" i="11"/>
  <c r="E19" i="11"/>
  <c r="E21" i="11"/>
  <c r="E108" i="11"/>
  <c r="E40" i="11"/>
  <c r="E112" i="11"/>
  <c r="E45" i="11"/>
  <c r="E107" i="11"/>
  <c r="E101" i="11"/>
  <c r="E87" i="11"/>
  <c r="E77" i="11"/>
  <c r="E59" i="11"/>
  <c r="E18" i="11"/>
  <c r="E104" i="11"/>
  <c r="E35" i="11"/>
  <c r="E54" i="11"/>
  <c r="E32" i="11"/>
  <c r="E71" i="11"/>
  <c r="E44" i="11"/>
  <c r="E37" i="11"/>
  <c r="E92" i="11"/>
  <c r="E43" i="11"/>
  <c r="E98" i="11"/>
  <c r="E61" i="11"/>
  <c r="E68" i="11"/>
  <c r="E23" i="11"/>
  <c r="E82" i="11"/>
  <c r="E39" i="11"/>
  <c r="E33" i="11"/>
  <c r="E91" i="11"/>
  <c r="E17" i="11"/>
  <c r="E78" i="11"/>
  <c r="E24" i="11"/>
  <c r="E34" i="11"/>
  <c r="E66" i="11"/>
  <c r="E42" i="11"/>
  <c r="G17" i="11"/>
  <c r="C18" i="11" s="1"/>
  <c r="D17" i="11"/>
  <c r="E93" i="11"/>
  <c r="E80" i="11"/>
  <c r="E38" i="11"/>
  <c r="E41" i="11"/>
  <c r="E85" i="11"/>
  <c r="E52" i="11"/>
  <c r="E106" i="11"/>
  <c r="E63" i="11"/>
  <c r="E53" i="11"/>
  <c r="E11" i="10"/>
  <c r="E12" i="10"/>
  <c r="E27" i="11" l="1"/>
  <c r="E96" i="11"/>
  <c r="E20" i="11"/>
  <c r="E94" i="11"/>
  <c r="E109" i="11"/>
  <c r="E30" i="11"/>
  <c r="E99" i="11"/>
  <c r="E79" i="11"/>
  <c r="E81" i="11"/>
  <c r="E69" i="11"/>
  <c r="E64" i="11"/>
  <c r="E70" i="11"/>
  <c r="E88" i="11"/>
  <c r="G15" i="4"/>
  <c r="G31" i="4" s="1"/>
  <c r="J15" i="4"/>
  <c r="H31" i="4"/>
  <c r="E51" i="11"/>
  <c r="E48" i="11"/>
  <c r="E36" i="11"/>
  <c r="E29" i="11"/>
  <c r="E111" i="11"/>
  <c r="F18" i="1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s="1"/>
  <c r="F49" i="11" s="1"/>
  <c r="F50" i="11" s="1"/>
  <c r="F51" i="11" s="1"/>
  <c r="F52" i="11" s="1"/>
  <c r="F53" i="11" s="1"/>
  <c r="F54" i="11" s="1"/>
  <c r="F55" i="11" s="1"/>
  <c r="F56" i="11" s="1"/>
  <c r="F57" i="11" s="1"/>
  <c r="F58" i="11" s="1"/>
  <c r="F59" i="11" s="1"/>
  <c r="F60" i="11" s="1"/>
  <c r="F61" i="11" s="1"/>
  <c r="F62" i="11" s="1"/>
  <c r="F63" i="11" s="1"/>
  <c r="F64" i="11" s="1"/>
  <c r="F65" i="11" s="1"/>
  <c r="F66" i="11" s="1"/>
  <c r="F67" i="11" s="1"/>
  <c r="F68" i="11" s="1"/>
  <c r="F69" i="11" s="1"/>
  <c r="F70" i="11" s="1"/>
  <c r="F71" i="11" s="1"/>
  <c r="F72" i="11" s="1"/>
  <c r="F73" i="11" s="1"/>
  <c r="F74" i="11" s="1"/>
  <c r="F75" i="11" s="1"/>
  <c r="F76" i="11" s="1"/>
  <c r="F77" i="11" s="1"/>
  <c r="F78" i="11" s="1"/>
  <c r="F79" i="11" s="1"/>
  <c r="F80" i="11" s="1"/>
  <c r="F81" i="11" s="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3" i="11" s="1"/>
  <c r="F104" i="11" s="1"/>
  <c r="F105" i="11" s="1"/>
  <c r="F106" i="11" s="1"/>
  <c r="F107" i="11" s="1"/>
  <c r="F108" i="11" s="1"/>
  <c r="F109" i="11" s="1"/>
  <c r="F110" i="11" s="1"/>
  <c r="F111" i="11" s="1"/>
  <c r="F112" i="11" s="1"/>
  <c r="F113" i="11" s="1"/>
  <c r="D18" i="11"/>
  <c r="G18" i="11"/>
  <c r="C19" i="11" s="1"/>
  <c r="C17" i="10"/>
  <c r="F17" i="10"/>
  <c r="F18" i="4" s="1"/>
  <c r="J31" i="4" l="1"/>
  <c r="I15" i="4"/>
  <c r="E18" i="4"/>
  <c r="G19" i="11"/>
  <c r="C20" i="11" s="1"/>
  <c r="D19" i="11"/>
  <c r="F18" i="10"/>
  <c r="D17" i="10"/>
  <c r="E17" i="10" s="1"/>
  <c r="G17" i="10" s="1"/>
  <c r="C18" i="10" s="1"/>
  <c r="D20" i="11" l="1"/>
  <c r="G20" i="11"/>
  <c r="C21" i="11" s="1"/>
  <c r="D18" i="10"/>
  <c r="E18" i="10" s="1"/>
  <c r="G18" i="10" s="1"/>
  <c r="C19" i="10" s="1"/>
  <c r="F19" i="10"/>
  <c r="D21" i="11" l="1"/>
  <c r="G21" i="11"/>
  <c r="C22" i="11" s="1"/>
  <c r="D19" i="10"/>
  <c r="E19" i="10" s="1"/>
  <c r="G19" i="10" s="1"/>
  <c r="C20" i="10" s="1"/>
  <c r="E42" i="4"/>
  <c r="E43" i="4" s="1"/>
  <c r="E44" i="4" s="1"/>
  <c r="F42" i="4"/>
  <c r="F20" i="10"/>
  <c r="F43" i="4" l="1"/>
  <c r="F45" i="4"/>
  <c r="G22" i="11"/>
  <c r="C23" i="11" s="1"/>
  <c r="D22" i="11"/>
  <c r="D20" i="10"/>
  <c r="E20" i="10" s="1"/>
  <c r="G20" i="10" s="1"/>
  <c r="C21" i="10" s="1"/>
  <c r="F21" i="10"/>
  <c r="F44" i="4" l="1"/>
  <c r="D23" i="11"/>
  <c r="G23" i="11"/>
  <c r="C24" i="11" s="1"/>
  <c r="D21" i="10"/>
  <c r="E21" i="10" s="1"/>
  <c r="G21" i="10" s="1"/>
  <c r="C22" i="10" s="1"/>
  <c r="F22" i="10"/>
  <c r="G24" i="11" l="1"/>
  <c r="C25" i="11" s="1"/>
  <c r="D24" i="11"/>
  <c r="D22" i="10"/>
  <c r="E22" i="10" s="1"/>
  <c r="G22" i="10" s="1"/>
  <c r="C23" i="10" s="1"/>
  <c r="F23" i="10"/>
  <c r="D25" i="11" l="1"/>
  <c r="G25" i="11"/>
  <c r="C26" i="11" s="1"/>
  <c r="D23" i="10"/>
  <c r="E23" i="10" s="1"/>
  <c r="G23" i="10" s="1"/>
  <c r="C24" i="10" s="1"/>
  <c r="F24" i="10"/>
  <c r="G26" i="11" l="1"/>
  <c r="C27" i="11" s="1"/>
  <c r="D26" i="11"/>
  <c r="D24" i="10"/>
  <c r="E24" i="10" s="1"/>
  <c r="G24" i="10" s="1"/>
  <c r="C25" i="10" s="1"/>
  <c r="F25" i="10"/>
  <c r="D27" i="11" l="1"/>
  <c r="G27" i="11"/>
  <c r="C28" i="11" s="1"/>
  <c r="D25" i="10"/>
  <c r="E25" i="10" s="1"/>
  <c r="G25" i="10" s="1"/>
  <c r="C26" i="10" s="1"/>
  <c r="F26" i="10"/>
  <c r="G28" i="11" l="1"/>
  <c r="C29" i="11" s="1"/>
  <c r="D28" i="11"/>
  <c r="D26" i="10"/>
  <c r="E26" i="10" s="1"/>
  <c r="G26" i="10" s="1"/>
  <c r="C27" i="10" s="1"/>
  <c r="F27" i="10"/>
  <c r="D29" i="11" l="1"/>
  <c r="G29" i="11"/>
  <c r="C30" i="11" s="1"/>
  <c r="D27" i="10"/>
  <c r="E27" i="10" s="1"/>
  <c r="G27" i="10" s="1"/>
  <c r="C28" i="10" s="1"/>
  <c r="F28" i="10"/>
  <c r="D30" i="11" l="1"/>
  <c r="G30" i="11"/>
  <c r="C31" i="11" s="1"/>
  <c r="D28" i="10"/>
  <c r="E28" i="10" s="1"/>
  <c r="G28" i="10" s="1"/>
  <c r="C29" i="10" s="1"/>
  <c r="F29" i="10"/>
  <c r="G31" i="11" l="1"/>
  <c r="C32" i="11" s="1"/>
  <c r="D31" i="11"/>
  <c r="D29" i="10"/>
  <c r="E29" i="10" s="1"/>
  <c r="G29" i="10" s="1"/>
  <c r="C30" i="10" s="1"/>
  <c r="F30" i="10"/>
  <c r="D32" i="11" l="1"/>
  <c r="G32" i="11"/>
  <c r="C33" i="11" s="1"/>
  <c r="D30" i="10"/>
  <c r="E30" i="10" s="1"/>
  <c r="G30" i="10" s="1"/>
  <c r="C31" i="10" s="1"/>
  <c r="F31" i="10"/>
  <c r="D33" i="11" l="1"/>
  <c r="G33" i="11"/>
  <c r="C34" i="11" s="1"/>
  <c r="D31" i="10"/>
  <c r="E31" i="10" s="1"/>
  <c r="G31" i="10" s="1"/>
  <c r="C32" i="10" s="1"/>
  <c r="F32" i="10"/>
  <c r="D34" i="11" l="1"/>
  <c r="G34" i="11"/>
  <c r="C35" i="11" s="1"/>
  <c r="D32" i="10"/>
  <c r="E32" i="10" s="1"/>
  <c r="G32" i="10" s="1"/>
  <c r="C33" i="10" s="1"/>
  <c r="F33" i="10"/>
  <c r="D35" i="11" l="1"/>
  <c r="G35" i="11"/>
  <c r="C36" i="11" s="1"/>
  <c r="D33" i="10"/>
  <c r="E33" i="10" s="1"/>
  <c r="G33" i="10" s="1"/>
  <c r="C34" i="10" s="1"/>
  <c r="F34" i="10"/>
  <c r="D36" i="11" l="1"/>
  <c r="G36" i="11"/>
  <c r="C37" i="11" s="1"/>
  <c r="D34" i="10"/>
  <c r="E34" i="10" s="1"/>
  <c r="G34" i="10" s="1"/>
  <c r="C35" i="10" s="1"/>
  <c r="F35" i="10"/>
  <c r="G37" i="11" l="1"/>
  <c r="C38" i="11" s="1"/>
  <c r="D37" i="11"/>
  <c r="D35" i="10"/>
  <c r="E35" i="10" s="1"/>
  <c r="G35" i="10" s="1"/>
  <c r="C36" i="10" s="1"/>
  <c r="F36" i="10"/>
  <c r="G38" i="11" l="1"/>
  <c r="C39" i="11" s="1"/>
  <c r="D38" i="11"/>
  <c r="D36" i="10"/>
  <c r="E36" i="10" s="1"/>
  <c r="G36" i="10" s="1"/>
  <c r="C37" i="10" s="1"/>
  <c r="F37" i="10"/>
  <c r="D39" i="11" l="1"/>
  <c r="G39" i="11"/>
  <c r="C40" i="11" s="1"/>
  <c r="D37" i="10"/>
  <c r="E37" i="10" s="1"/>
  <c r="G37" i="10" s="1"/>
  <c r="C38" i="10" s="1"/>
  <c r="F38" i="10"/>
  <c r="D40" i="11" l="1"/>
  <c r="G40" i="11"/>
  <c r="C41" i="11" s="1"/>
  <c r="D38" i="10"/>
  <c r="E38" i="10" s="1"/>
  <c r="G38" i="10" s="1"/>
  <c r="C39" i="10" s="1"/>
  <c r="F39" i="10"/>
  <c r="D41" i="11" l="1"/>
  <c r="G41" i="11"/>
  <c r="C42" i="11" s="1"/>
  <c r="D39" i="10"/>
  <c r="E39" i="10" s="1"/>
  <c r="G39" i="10" s="1"/>
  <c r="C40" i="10" s="1"/>
  <c r="F40" i="10"/>
  <c r="D42" i="11" l="1"/>
  <c r="G42" i="11"/>
  <c r="C43" i="11" s="1"/>
  <c r="D40" i="10"/>
  <c r="E40" i="10" s="1"/>
  <c r="G40" i="10" s="1"/>
  <c r="C41" i="10" s="1"/>
  <c r="F41" i="10"/>
  <c r="G43" i="11" l="1"/>
  <c r="C44" i="11" s="1"/>
  <c r="D43" i="11"/>
  <c r="D41" i="10"/>
  <c r="E41" i="10" s="1"/>
  <c r="G41" i="10" s="1"/>
  <c r="C42" i="10" s="1"/>
  <c r="F42" i="10"/>
  <c r="G44" i="11" l="1"/>
  <c r="C45" i="11" s="1"/>
  <c r="D44" i="11"/>
  <c r="D42" i="10"/>
  <c r="E42" i="10" s="1"/>
  <c r="G42" i="10" s="1"/>
  <c r="C43" i="10" s="1"/>
  <c r="F43" i="10"/>
  <c r="G45" i="11" l="1"/>
  <c r="C46" i="11" s="1"/>
  <c r="D45" i="11"/>
  <c r="D43" i="10"/>
  <c r="E43" i="10" s="1"/>
  <c r="G43" i="10" s="1"/>
  <c r="C44" i="10" s="1"/>
  <c r="F44" i="10"/>
  <c r="G46" i="11" l="1"/>
  <c r="C47" i="11" s="1"/>
  <c r="D46" i="11"/>
  <c r="D44" i="10"/>
  <c r="E44" i="10" s="1"/>
  <c r="G44" i="10" s="1"/>
  <c r="C45" i="10" s="1"/>
  <c r="F45" i="10"/>
  <c r="G47" i="11" l="1"/>
  <c r="C48" i="11" s="1"/>
  <c r="D47" i="11"/>
  <c r="D45" i="10"/>
  <c r="E45" i="10" s="1"/>
  <c r="G45" i="10" s="1"/>
  <c r="C46" i="10" s="1"/>
  <c r="F46" i="10"/>
  <c r="D48" i="11" l="1"/>
  <c r="G48" i="11"/>
  <c r="C49" i="11" s="1"/>
  <c r="D46" i="10"/>
  <c r="E46" i="10" s="1"/>
  <c r="G46" i="10" s="1"/>
  <c r="C47" i="10" s="1"/>
  <c r="F47" i="10"/>
  <c r="G49" i="11" l="1"/>
  <c r="C50" i="11" s="1"/>
  <c r="D49" i="11"/>
  <c r="D47" i="10"/>
  <c r="E47" i="10" s="1"/>
  <c r="G47" i="10" s="1"/>
  <c r="C48" i="10" s="1"/>
  <c r="F48" i="10"/>
  <c r="D50" i="11" l="1"/>
  <c r="G50" i="11"/>
  <c r="C51" i="11" s="1"/>
  <c r="D48" i="10"/>
  <c r="E48" i="10" s="1"/>
  <c r="G48" i="10" s="1"/>
  <c r="C49" i="10" s="1"/>
  <c r="F49" i="10"/>
  <c r="D51" i="11" l="1"/>
  <c r="G51" i="11"/>
  <c r="C52" i="11" s="1"/>
  <c r="D49" i="10"/>
  <c r="E49" i="10" s="1"/>
  <c r="G49" i="10" s="1"/>
  <c r="C50" i="10" s="1"/>
  <c r="F50" i="10"/>
  <c r="D52" i="11" l="1"/>
  <c r="G52" i="11"/>
  <c r="C53" i="11" s="1"/>
  <c r="D50" i="10"/>
  <c r="E50" i="10" s="1"/>
  <c r="G50" i="10" s="1"/>
  <c r="C51" i="10" s="1"/>
  <c r="F51" i="10"/>
  <c r="D53" i="11" l="1"/>
  <c r="G53" i="11"/>
  <c r="C54" i="11" s="1"/>
  <c r="D51" i="10"/>
  <c r="E51" i="10" s="1"/>
  <c r="G51" i="10" s="1"/>
  <c r="C52" i="10" s="1"/>
  <c r="F52" i="10"/>
  <c r="D54" i="11" l="1"/>
  <c r="G54" i="11"/>
  <c r="C55" i="11" s="1"/>
  <c r="D52" i="10"/>
  <c r="E52" i="10" s="1"/>
  <c r="G52" i="10" s="1"/>
  <c r="C53" i="10" s="1"/>
  <c r="F53" i="10"/>
  <c r="D55" i="11" l="1"/>
  <c r="G55" i="11"/>
  <c r="C56" i="11" s="1"/>
  <c r="D53" i="10"/>
  <c r="E53" i="10" s="1"/>
  <c r="G53" i="10" s="1"/>
  <c r="C54" i="10" s="1"/>
  <c r="F54" i="10"/>
  <c r="D56" i="11" l="1"/>
  <c r="G56" i="11"/>
  <c r="C57" i="11" s="1"/>
  <c r="D54" i="10"/>
  <c r="E54" i="10" s="1"/>
  <c r="G54" i="10" s="1"/>
  <c r="C55" i="10" s="1"/>
  <c r="F55" i="10"/>
  <c r="G57" i="11" l="1"/>
  <c r="C58" i="11" s="1"/>
  <c r="D57" i="11"/>
  <c r="D55" i="10"/>
  <c r="E55" i="10" s="1"/>
  <c r="G55" i="10" s="1"/>
  <c r="C56" i="10" s="1"/>
  <c r="F56" i="10"/>
  <c r="G58" i="11" l="1"/>
  <c r="C59" i="11" s="1"/>
  <c r="D58" i="11"/>
  <c r="D56" i="10"/>
  <c r="E56" i="10" s="1"/>
  <c r="G56" i="10" s="1"/>
  <c r="C57" i="10" s="1"/>
  <c r="F57" i="10"/>
  <c r="D59" i="11" l="1"/>
  <c r="G59" i="11"/>
  <c r="C60" i="11" s="1"/>
  <c r="D57" i="10"/>
  <c r="E57" i="10" s="1"/>
  <c r="G57" i="10" s="1"/>
  <c r="C58" i="10" s="1"/>
  <c r="F58" i="10"/>
  <c r="D60" i="11" l="1"/>
  <c r="G60" i="11"/>
  <c r="C61" i="11" s="1"/>
  <c r="D58" i="10"/>
  <c r="E58" i="10" s="1"/>
  <c r="G58" i="10" s="1"/>
  <c r="C59" i="10" s="1"/>
  <c r="F59" i="10"/>
  <c r="G61" i="11" l="1"/>
  <c r="C62" i="11" s="1"/>
  <c r="D61" i="11"/>
  <c r="D59" i="10"/>
  <c r="E59" i="10" s="1"/>
  <c r="G59" i="10" s="1"/>
  <c r="C60" i="10" s="1"/>
  <c r="F60" i="10"/>
  <c r="D62" i="11" l="1"/>
  <c r="G62" i="11"/>
  <c r="C63" i="11" s="1"/>
  <c r="D60" i="10"/>
  <c r="E60" i="10" s="1"/>
  <c r="G60" i="10" s="1"/>
  <c r="C61" i="10" s="1"/>
  <c r="F61" i="10"/>
  <c r="D63" i="11" l="1"/>
  <c r="G63" i="11"/>
  <c r="C64" i="11" s="1"/>
  <c r="D61" i="10"/>
  <c r="E61" i="10" s="1"/>
  <c r="G61" i="10" s="1"/>
  <c r="C62" i="10" s="1"/>
  <c r="F62" i="10"/>
  <c r="G64" i="11" l="1"/>
  <c r="C65" i="11" s="1"/>
  <c r="D64" i="11"/>
  <c r="D62" i="10"/>
  <c r="E62" i="10" s="1"/>
  <c r="G62" i="10" s="1"/>
  <c r="C63" i="10" s="1"/>
  <c r="F63" i="10"/>
  <c r="D65" i="11" l="1"/>
  <c r="G65" i="11"/>
  <c r="C66" i="11" s="1"/>
  <c r="D63" i="10"/>
  <c r="E63" i="10" s="1"/>
  <c r="G63" i="10" s="1"/>
  <c r="C64" i="10" s="1"/>
  <c r="F64" i="10"/>
  <c r="D66" i="11" l="1"/>
  <c r="G66" i="11"/>
  <c r="C67" i="11" s="1"/>
  <c r="D64" i="10"/>
  <c r="E64" i="10" s="1"/>
  <c r="G64" i="10" s="1"/>
  <c r="C65" i="10" s="1"/>
  <c r="F65" i="10"/>
  <c r="G67" i="11" l="1"/>
  <c r="C68" i="11" s="1"/>
  <c r="D67" i="11"/>
  <c r="D65" i="10"/>
  <c r="E65" i="10" s="1"/>
  <c r="G65" i="10" s="1"/>
  <c r="C66" i="10" s="1"/>
  <c r="F66" i="10"/>
  <c r="D68" i="11" l="1"/>
  <c r="G68" i="11"/>
  <c r="C69" i="11" s="1"/>
  <c r="D66" i="10"/>
  <c r="E66" i="10" s="1"/>
  <c r="G66" i="10" s="1"/>
  <c r="C67" i="10" s="1"/>
  <c r="F67" i="10"/>
  <c r="G69" i="11" l="1"/>
  <c r="C70" i="11" s="1"/>
  <c r="D69" i="11"/>
  <c r="D67" i="10"/>
  <c r="E67" i="10" s="1"/>
  <c r="G67" i="10" s="1"/>
  <c r="C68" i="10" s="1"/>
  <c r="F68" i="10"/>
  <c r="D70" i="11" l="1"/>
  <c r="G70" i="11"/>
  <c r="C71" i="11" s="1"/>
  <c r="D68" i="10"/>
  <c r="E68" i="10" s="1"/>
  <c r="G68" i="10" s="1"/>
  <c r="C69" i="10" s="1"/>
  <c r="F69" i="10"/>
  <c r="G71" i="11" l="1"/>
  <c r="C72" i="11" s="1"/>
  <c r="D71" i="11"/>
  <c r="D69" i="10"/>
  <c r="E69" i="10" s="1"/>
  <c r="G69" i="10" s="1"/>
  <c r="C70" i="10" s="1"/>
  <c r="F70" i="10"/>
  <c r="D72" i="11" l="1"/>
  <c r="G72" i="11"/>
  <c r="C73" i="11" s="1"/>
  <c r="D70" i="10"/>
  <c r="E70" i="10" s="1"/>
  <c r="G70" i="10" s="1"/>
  <c r="C71" i="10" s="1"/>
  <c r="F71" i="10"/>
  <c r="D73" i="11" l="1"/>
  <c r="G73" i="11"/>
  <c r="C74" i="11" s="1"/>
  <c r="D71" i="10"/>
  <c r="E71" i="10" s="1"/>
  <c r="G71" i="10" s="1"/>
  <c r="C72" i="10" s="1"/>
  <c r="F72" i="10"/>
  <c r="D74" i="11" l="1"/>
  <c r="G74" i="11"/>
  <c r="C75" i="11" s="1"/>
  <c r="D72" i="10"/>
  <c r="E72" i="10" s="1"/>
  <c r="G72" i="10" s="1"/>
  <c r="C73" i="10" s="1"/>
  <c r="F73" i="10"/>
  <c r="D75" i="11" l="1"/>
  <c r="G75" i="11"/>
  <c r="C76" i="11" s="1"/>
  <c r="D73" i="10"/>
  <c r="E73" i="10" s="1"/>
  <c r="G73" i="10" s="1"/>
  <c r="C74" i="10" s="1"/>
  <c r="F74" i="10"/>
  <c r="G76" i="11" l="1"/>
  <c r="C77" i="11" s="1"/>
  <c r="D76" i="11"/>
  <c r="D74" i="10"/>
  <c r="E74" i="10" s="1"/>
  <c r="G74" i="10" s="1"/>
  <c r="C75" i="10" s="1"/>
  <c r="F75" i="10"/>
  <c r="G77" i="11" l="1"/>
  <c r="C78" i="11" s="1"/>
  <c r="D77" i="11"/>
  <c r="D75" i="10"/>
  <c r="E75" i="10" s="1"/>
  <c r="G75" i="10" s="1"/>
  <c r="C76" i="10" s="1"/>
  <c r="F76" i="10"/>
  <c r="D78" i="11" l="1"/>
  <c r="G78" i="11"/>
  <c r="C79" i="11" s="1"/>
  <c r="D76" i="10"/>
  <c r="E76" i="10" s="1"/>
  <c r="G76" i="10" s="1"/>
  <c r="C77" i="10" s="1"/>
  <c r="F77" i="10"/>
  <c r="D79" i="11" l="1"/>
  <c r="G79" i="11"/>
  <c r="C80" i="11" s="1"/>
  <c r="D77" i="10"/>
  <c r="E77" i="10" s="1"/>
  <c r="G77" i="10" s="1"/>
  <c r="C78" i="10" s="1"/>
  <c r="F78" i="10"/>
  <c r="D80" i="11" l="1"/>
  <c r="G80" i="11"/>
  <c r="C81" i="11" s="1"/>
  <c r="D78" i="10"/>
  <c r="E78" i="10" s="1"/>
  <c r="G78" i="10" s="1"/>
  <c r="C79" i="10" s="1"/>
  <c r="F79" i="10"/>
  <c r="G81" i="11" l="1"/>
  <c r="C82" i="11" s="1"/>
  <c r="D81" i="11"/>
  <c r="D79" i="10"/>
  <c r="E79" i="10" s="1"/>
  <c r="G79" i="10" s="1"/>
  <c r="C80" i="10" s="1"/>
  <c r="F80" i="10"/>
  <c r="D82" i="11" l="1"/>
  <c r="G82" i="11"/>
  <c r="C83" i="11" s="1"/>
  <c r="D80" i="10"/>
  <c r="E80" i="10" s="1"/>
  <c r="G80" i="10" s="1"/>
  <c r="C81" i="10" s="1"/>
  <c r="F81" i="10"/>
  <c r="D83" i="11" l="1"/>
  <c r="G83" i="11"/>
  <c r="C84" i="11" s="1"/>
  <c r="D81" i="10"/>
  <c r="E81" i="10" s="1"/>
  <c r="G81" i="10" s="1"/>
  <c r="C82" i="10" s="1"/>
  <c r="F82" i="10"/>
  <c r="G84" i="11" l="1"/>
  <c r="C85" i="11" s="1"/>
  <c r="D84" i="11"/>
  <c r="D82" i="10"/>
  <c r="E82" i="10" s="1"/>
  <c r="G82" i="10" s="1"/>
  <c r="C83" i="10" s="1"/>
  <c r="F83" i="10"/>
  <c r="D85" i="11" l="1"/>
  <c r="G85" i="11"/>
  <c r="C86" i="11" s="1"/>
  <c r="D83" i="10"/>
  <c r="E83" i="10" s="1"/>
  <c r="G83" i="10" s="1"/>
  <c r="C84" i="10" s="1"/>
  <c r="F84" i="10"/>
  <c r="D86" i="11" l="1"/>
  <c r="G86" i="11"/>
  <c r="C87" i="11" s="1"/>
  <c r="D84" i="10"/>
  <c r="E84" i="10" s="1"/>
  <c r="G84" i="10" s="1"/>
  <c r="C85" i="10" s="1"/>
  <c r="F85" i="10"/>
  <c r="D87" i="11" l="1"/>
  <c r="G87" i="11"/>
  <c r="C88" i="11" s="1"/>
  <c r="D85" i="10"/>
  <c r="E85" i="10" s="1"/>
  <c r="G85" i="10" s="1"/>
  <c r="C86" i="10" s="1"/>
  <c r="F86" i="10"/>
  <c r="D88" i="11" l="1"/>
  <c r="G88" i="11"/>
  <c r="C89" i="11" s="1"/>
  <c r="D86" i="10"/>
  <c r="E86" i="10" s="1"/>
  <c r="G86" i="10" s="1"/>
  <c r="C87" i="10" s="1"/>
  <c r="F87" i="10"/>
  <c r="G89" i="11" l="1"/>
  <c r="C90" i="11" s="1"/>
  <c r="D89" i="11"/>
  <c r="D87" i="10"/>
  <c r="E87" i="10" s="1"/>
  <c r="G87" i="10" s="1"/>
  <c r="C88" i="10" s="1"/>
  <c r="F88" i="10"/>
  <c r="D90" i="11" l="1"/>
  <c r="G90" i="11"/>
  <c r="C91" i="11" s="1"/>
  <c r="D88" i="10"/>
  <c r="E88" i="10" s="1"/>
  <c r="G88" i="10" s="1"/>
  <c r="C89" i="10" s="1"/>
  <c r="F89" i="10"/>
  <c r="G91" i="11" l="1"/>
  <c r="C92" i="11" s="1"/>
  <c r="D91" i="11"/>
  <c r="D89" i="10"/>
  <c r="E89" i="10" s="1"/>
  <c r="G89" i="10" s="1"/>
  <c r="C90" i="10" s="1"/>
  <c r="F90" i="10"/>
  <c r="D92" i="11" l="1"/>
  <c r="G92" i="11"/>
  <c r="C93" i="11" s="1"/>
  <c r="D90" i="10"/>
  <c r="E90" i="10" s="1"/>
  <c r="G90" i="10" s="1"/>
  <c r="C91" i="10" s="1"/>
  <c r="F91" i="10"/>
  <c r="D93" i="11" l="1"/>
  <c r="G93" i="11"/>
  <c r="C94" i="11" s="1"/>
  <c r="D91" i="10"/>
  <c r="E91" i="10" s="1"/>
  <c r="G91" i="10" s="1"/>
  <c r="C92" i="10" s="1"/>
  <c r="F92" i="10"/>
  <c r="D94" i="11" l="1"/>
  <c r="G94" i="11"/>
  <c r="C95" i="11" s="1"/>
  <c r="D92" i="10"/>
  <c r="E92" i="10" s="1"/>
  <c r="G92" i="10" s="1"/>
  <c r="C93" i="10" s="1"/>
  <c r="F93" i="10"/>
  <c r="D95" i="11" l="1"/>
  <c r="G95" i="11"/>
  <c r="C96" i="11" s="1"/>
  <c r="D93" i="10"/>
  <c r="E93" i="10" s="1"/>
  <c r="G93" i="10" s="1"/>
  <c r="C94" i="10" s="1"/>
  <c r="F94" i="10"/>
  <c r="G96" i="11" l="1"/>
  <c r="C97" i="11" s="1"/>
  <c r="D96" i="11"/>
  <c r="D94" i="10"/>
  <c r="E94" i="10" s="1"/>
  <c r="G94" i="10" s="1"/>
  <c r="C95" i="10" s="1"/>
  <c r="F95" i="10"/>
  <c r="D97" i="11" l="1"/>
  <c r="G97" i="11"/>
  <c r="C98" i="11" s="1"/>
  <c r="D95" i="10"/>
  <c r="E95" i="10" s="1"/>
  <c r="G95" i="10" s="1"/>
  <c r="C96" i="10" s="1"/>
  <c r="F96" i="10"/>
  <c r="D98" i="11" l="1"/>
  <c r="G98" i="11"/>
  <c r="C99" i="11" s="1"/>
  <c r="D96" i="10"/>
  <c r="E96" i="10" s="1"/>
  <c r="G96" i="10" s="1"/>
  <c r="C97" i="10" s="1"/>
  <c r="F97" i="10"/>
  <c r="D99" i="11" l="1"/>
  <c r="G99" i="11"/>
  <c r="C100" i="11" s="1"/>
  <c r="D97" i="10"/>
  <c r="E97" i="10" s="1"/>
  <c r="G97" i="10" s="1"/>
  <c r="C98" i="10" s="1"/>
  <c r="F98" i="10"/>
  <c r="D100" i="11" l="1"/>
  <c r="G100" i="11"/>
  <c r="C101" i="11" s="1"/>
  <c r="D98" i="10"/>
  <c r="E98" i="10" s="1"/>
  <c r="G98" i="10" s="1"/>
  <c r="C99" i="10" s="1"/>
  <c r="F99" i="10"/>
  <c r="G101" i="11" l="1"/>
  <c r="C102" i="11" s="1"/>
  <c r="D101" i="11"/>
  <c r="D99" i="10"/>
  <c r="E99" i="10" s="1"/>
  <c r="G99" i="10" s="1"/>
  <c r="C100" i="10" s="1"/>
  <c r="F100" i="10"/>
  <c r="D102" i="11" l="1"/>
  <c r="G102" i="11"/>
  <c r="C103" i="11" s="1"/>
  <c r="D100" i="10"/>
  <c r="E100" i="10" s="1"/>
  <c r="G100" i="10" s="1"/>
  <c r="C101" i="10" s="1"/>
  <c r="F101" i="10"/>
  <c r="D103" i="11" l="1"/>
  <c r="G103" i="11"/>
  <c r="C104" i="11" s="1"/>
  <c r="D101" i="10"/>
  <c r="E101" i="10" s="1"/>
  <c r="G101" i="10" s="1"/>
  <c r="C102" i="10" s="1"/>
  <c r="F102" i="10"/>
  <c r="D104" i="11" l="1"/>
  <c r="G104" i="11"/>
  <c r="C105" i="11" s="1"/>
  <c r="D102" i="10"/>
  <c r="E102" i="10" s="1"/>
  <c r="G102" i="10" s="1"/>
  <c r="C103" i="10" s="1"/>
  <c r="F103" i="10"/>
  <c r="D105" i="11" l="1"/>
  <c r="G105" i="11"/>
  <c r="C106" i="11" s="1"/>
  <c r="D103" i="10"/>
  <c r="E103" i="10" s="1"/>
  <c r="G103" i="10" s="1"/>
  <c r="C104" i="10" s="1"/>
  <c r="F104" i="10"/>
  <c r="D106" i="11" l="1"/>
  <c r="G106" i="11"/>
  <c r="C107" i="11" s="1"/>
  <c r="D104" i="10"/>
  <c r="E104" i="10" s="1"/>
  <c r="G104" i="10" s="1"/>
  <c r="C105" i="10" s="1"/>
  <c r="F105" i="10"/>
  <c r="D107" i="11" l="1"/>
  <c r="G107" i="11"/>
  <c r="C108" i="11" s="1"/>
  <c r="D105" i="10"/>
  <c r="E105" i="10" s="1"/>
  <c r="G105" i="10" s="1"/>
  <c r="C106" i="10" s="1"/>
  <c r="F106" i="10"/>
  <c r="D108" i="11" l="1"/>
  <c r="G108" i="11"/>
  <c r="C109" i="11" s="1"/>
  <c r="D106" i="10"/>
  <c r="E106" i="10" s="1"/>
  <c r="G106" i="10" s="1"/>
  <c r="C107" i="10" s="1"/>
  <c r="F107" i="10"/>
  <c r="D109" i="11" l="1"/>
  <c r="G109" i="11"/>
  <c r="C110" i="11" s="1"/>
  <c r="D107" i="10"/>
  <c r="E107" i="10" s="1"/>
  <c r="G107" i="10" s="1"/>
  <c r="C108" i="10" s="1"/>
  <c r="F108" i="10"/>
  <c r="G110" i="11" l="1"/>
  <c r="C111" i="11" s="1"/>
  <c r="D110" i="11"/>
  <c r="D108" i="10"/>
  <c r="E108" i="10" s="1"/>
  <c r="G108" i="10" s="1"/>
  <c r="C109" i="10" s="1"/>
  <c r="F109" i="10"/>
  <c r="G111" i="11" l="1"/>
  <c r="C112" i="11" s="1"/>
  <c r="D111" i="11"/>
  <c r="D109" i="10"/>
  <c r="E109" i="10" s="1"/>
  <c r="G109" i="10" s="1"/>
  <c r="C110" i="10" s="1"/>
  <c r="F110" i="10"/>
  <c r="G112" i="11" l="1"/>
  <c r="C113" i="11" s="1"/>
  <c r="D112" i="11"/>
  <c r="D110" i="10"/>
  <c r="E110" i="10" s="1"/>
  <c r="G110" i="10" s="1"/>
  <c r="C111" i="10" s="1"/>
  <c r="F111" i="10"/>
  <c r="D113" i="11" l="1"/>
  <c r="G113" i="11"/>
  <c r="D111" i="10"/>
  <c r="E111" i="10" s="1"/>
  <c r="G111" i="10" s="1"/>
  <c r="C112" i="10" s="1"/>
  <c r="F112" i="10"/>
  <c r="D112" i="10" l="1"/>
  <c r="E112" i="10" s="1"/>
  <c r="G112" i="10" s="1"/>
  <c r="C113" i="10" s="1"/>
  <c r="F113" i="10"/>
  <c r="D113" i="10" l="1"/>
  <c r="E113" i="10" s="1"/>
  <c r="G113" i="10" s="1"/>
  <c r="C114" i="10" s="1"/>
  <c r="F114" i="10"/>
  <c r="D114" i="10" l="1"/>
  <c r="E114" i="10" s="1"/>
  <c r="G114" i="10" s="1"/>
  <c r="C115" i="10" s="1"/>
  <c r="F115" i="10"/>
  <c r="D115" i="10" l="1"/>
  <c r="E115" i="10" s="1"/>
  <c r="G115" i="10" s="1"/>
  <c r="C116" i="10" s="1"/>
  <c r="F116" i="10"/>
  <c r="D116" i="10" l="1"/>
  <c r="E116" i="10" s="1"/>
  <c r="G116" i="10" s="1"/>
  <c r="C117" i="10" s="1"/>
  <c r="F117" i="10"/>
  <c r="D117" i="10" l="1"/>
  <c r="E117" i="10" s="1"/>
  <c r="G117" i="10" s="1"/>
  <c r="C118" i="10" s="1"/>
  <c r="F118" i="10"/>
  <c r="D118" i="10" l="1"/>
  <c r="E118" i="10" s="1"/>
  <c r="G118" i="10" s="1"/>
  <c r="C119" i="10" s="1"/>
  <c r="F119" i="10"/>
  <c r="D119" i="10" l="1"/>
  <c r="E119" i="10" s="1"/>
  <c r="G119" i="10" s="1"/>
  <c r="C120" i="10" s="1"/>
  <c r="F120" i="10"/>
  <c r="D120" i="10" l="1"/>
  <c r="E120" i="10" s="1"/>
  <c r="G120" i="10" s="1"/>
  <c r="C121" i="10" s="1"/>
  <c r="F121" i="10"/>
  <c r="D121" i="10" l="1"/>
  <c r="E121" i="10" s="1"/>
  <c r="G121" i="10" s="1"/>
  <c r="C122" i="10" s="1"/>
  <c r="F122" i="10"/>
  <c r="D122" i="10" l="1"/>
  <c r="E122" i="10" s="1"/>
  <c r="G122" i="10" s="1"/>
  <c r="C123" i="10" s="1"/>
  <c r="F123" i="10"/>
  <c r="D123" i="10" l="1"/>
  <c r="E123" i="10" s="1"/>
  <c r="G123" i="10" s="1"/>
  <c r="C124" i="10" s="1"/>
  <c r="F124" i="10"/>
  <c r="D124" i="10" l="1"/>
  <c r="E124" i="10" s="1"/>
  <c r="G124" i="10" s="1"/>
  <c r="C125" i="10" s="1"/>
  <c r="F125" i="10"/>
  <c r="D125" i="10" l="1"/>
  <c r="E125" i="10" s="1"/>
  <c r="G125" i="10" s="1"/>
  <c r="C126" i="10" s="1"/>
  <c r="F126" i="10"/>
  <c r="D126" i="10" l="1"/>
  <c r="E126" i="10" s="1"/>
  <c r="G126" i="10" s="1"/>
  <c r="C127" i="10" s="1"/>
  <c r="F127" i="10"/>
  <c r="D127" i="10" l="1"/>
  <c r="E127" i="10" s="1"/>
  <c r="G127" i="10" s="1"/>
  <c r="C128" i="10" s="1"/>
  <c r="F128" i="10"/>
  <c r="D128" i="10" l="1"/>
  <c r="E128" i="10" s="1"/>
  <c r="G128" i="10" s="1"/>
  <c r="C129" i="10" s="1"/>
  <c r="F129" i="10"/>
  <c r="F130" i="10" l="1"/>
  <c r="D129" i="10"/>
  <c r="E129" i="10" s="1"/>
  <c r="G129" i="10" s="1"/>
  <c r="C130" i="10" s="1"/>
  <c r="D130" i="10" l="1"/>
  <c r="E130" i="10" s="1"/>
  <c r="G130" i="10" s="1"/>
  <c r="H42" i="4" l="1"/>
  <c r="G42" i="4"/>
  <c r="G43" i="4" s="1"/>
  <c r="G44" i="4" s="1"/>
  <c r="H45" i="4" l="1"/>
  <c r="H43" i="4"/>
  <c r="H44" i="4" s="1"/>
  <c r="H46" i="4" s="1"/>
  <c r="J42" i="4" l="1"/>
  <c r="I31" i="4" l="1"/>
  <c r="I42" i="4" s="1"/>
  <c r="I43" i="4" s="1"/>
  <c r="I44" i="4" s="1"/>
  <c r="J45" i="4"/>
  <c r="J43" i="4"/>
  <c r="J44" i="4" s="1"/>
  <c r="J46" i="4" s="1"/>
</calcChain>
</file>

<file path=xl/sharedStrings.xml><?xml version="1.0" encoding="utf-8"?>
<sst xmlns="http://schemas.openxmlformats.org/spreadsheetml/2006/main" count="338" uniqueCount="86">
  <si>
    <t>Tehnohooldus</t>
  </si>
  <si>
    <t>Omanikukohustused</t>
  </si>
  <si>
    <t>Elektrienergia</t>
  </si>
  <si>
    <t>Küte (soojusenergia)</t>
  </si>
  <si>
    <t>Vesi ja kanalisatsioon</t>
  </si>
  <si>
    <t>Üürileandja:</t>
  </si>
  <si>
    <t>(allkirjastatud digitaalselt)</t>
  </si>
  <si>
    <t>Üürnik:</t>
  </si>
  <si>
    <t>summa kuus</t>
  </si>
  <si>
    <t>Käibemaks</t>
  </si>
  <si>
    <t>Üürnik</t>
  </si>
  <si>
    <t>Üüripinna aadress</t>
  </si>
  <si>
    <t>Märkused</t>
  </si>
  <si>
    <t>ÜÜR KOKKU</t>
  </si>
  <si>
    <t>Kinnisvara haldamine (haldusteenus)</t>
  </si>
  <si>
    <t>Territoorium</t>
  </si>
  <si>
    <t>KÕRVALTEENUSTE TASUD KOKKU</t>
  </si>
  <si>
    <t>ÜÜR JA KÕRVALTEENUSTE TASUD KOOS KÄIBEMAKSUGA (kuus)</t>
  </si>
  <si>
    <t xml:space="preserve">Üüriteenused ja üür  </t>
  </si>
  <si>
    <t>Kõrvalteenused ja kõrvalteenuste tasud</t>
  </si>
  <si>
    <t>Üür ja kõrvalteenuste tasud kokku ilma käibemaksuta (kuus)</t>
  </si>
  <si>
    <t>kuud</t>
  </si>
  <si>
    <t xml:space="preserve">Muutmise alus </t>
  </si>
  <si>
    <t xml:space="preserve">Remonttööd </t>
  </si>
  <si>
    <t>Tarbimisteenused</t>
  </si>
  <si>
    <t>ÜÜR JA KÕRVALTEENUSTE TASUD KÄIBEMAKSUTA (perioodil)</t>
  </si>
  <si>
    <t>ÜÜR JA KÕRVALTEENUSTE TASUD KOOS KÄIBEMAKSUGA (perioodil)</t>
  </si>
  <si>
    <t>ei indekseerita</t>
  </si>
  <si>
    <t>Heakord</t>
  </si>
  <si>
    <t>muudetakse eelmise perioodi tegeliku kulu ja teenuse prognoositava hinna alusel</t>
  </si>
  <si>
    <t>Tugiteenused (710-720, 740)</t>
  </si>
  <si>
    <t>Maksete algus</t>
  </si>
  <si>
    <t>Maksete arv</t>
  </si>
  <si>
    <t>Kinnistu jääkmaksumus</t>
  </si>
  <si>
    <t>EUR (km-ta)</t>
  </si>
  <si>
    <t>Üürniku osakaal</t>
  </si>
  <si>
    <t>Kapitali algväärtus</t>
  </si>
  <si>
    <t>Kapitali lõppväärtus</t>
  </si>
  <si>
    <t>Kuupäev</t>
  </si>
  <si>
    <t>Jrk nr</t>
  </si>
  <si>
    <t>Algjääk</t>
  </si>
  <si>
    <t>Intress</t>
  </si>
  <si>
    <t>Põhiosa</t>
  </si>
  <si>
    <t>Kap.komponent</t>
  </si>
  <si>
    <t>Lõppjääk</t>
  </si>
  <si>
    <t>Üüripind</t>
  </si>
  <si>
    <t>Kokku:</t>
  </si>
  <si>
    <t>Vabaduse plats 2, Viljandi linn</t>
  </si>
  <si>
    <t>Kapitali tulumäär 2017 II pa</t>
  </si>
  <si>
    <t>Lisa 3 üürilepingule nr Ü14249/18</t>
  </si>
  <si>
    <t>Rahandusministeerium</t>
  </si>
  <si>
    <t>Investeering</t>
  </si>
  <si>
    <t>Kapitalikomponent (bilansiline)</t>
  </si>
  <si>
    <t>Remonttööd (sisustus)</t>
  </si>
  <si>
    <t>Üürnikuspetsiifilise investeeringu annuiteetmaksegraafik</t>
  </si>
  <si>
    <t xml:space="preserve"> indekseeritakse* alates 01.01.2020.a, 31.dets THI, max 3%</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</si>
  <si>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korrutataakse läbi indekseerimise piirmääraga 3%.  
Indekseerimise arvutuse näide uue üüri summa leidmiseks: olemasolev üür kuus 150 eurot, 31.12 THI aastane muutus 3,2% (piirmäär 3%). Olemasolev üüri summa 150 eurot * 3% = uus üüri summa kuus 154,5 eurot. </t>
  </si>
  <si>
    <r>
      <t>EUR/m</t>
    </r>
    <r>
      <rPr>
        <b/>
        <vertAlign val="superscript"/>
        <sz val="11"/>
        <rFont val="Times New Roman"/>
        <family val="1"/>
      </rPr>
      <t>2</t>
    </r>
  </si>
  <si>
    <t>Kapitalikomponent (investeering)</t>
  </si>
  <si>
    <r>
      <t>m</t>
    </r>
    <r>
      <rPr>
        <b/>
        <i/>
        <vertAlign val="superscript"/>
        <sz val="11"/>
        <color indexed="23"/>
        <rFont val="Times New Roman"/>
        <family val="1"/>
      </rPr>
      <t>2</t>
    </r>
  </si>
  <si>
    <r>
      <t>m</t>
    </r>
    <r>
      <rPr>
        <i/>
        <vertAlign val="superscript"/>
        <sz val="11"/>
        <color indexed="23"/>
        <rFont val="Times New Roman"/>
        <family val="1"/>
      </rPr>
      <t>2</t>
    </r>
  </si>
  <si>
    <t>Kapitalikomponent (bilansiline, lisanduv pind - ruum 107)</t>
  </si>
  <si>
    <t>12 kuud</t>
  </si>
  <si>
    <t>alates 01.01.2020 kõrvalteenuste eest tasumine tegeliku kulu alusel, esitatud kuluprognoos</t>
  </si>
  <si>
    <r>
      <t>m</t>
    </r>
    <r>
      <rPr>
        <b/>
        <i/>
        <vertAlign val="superscript"/>
        <sz val="11"/>
        <rFont val="Times New Roman"/>
        <family val="1"/>
      </rPr>
      <t>2</t>
    </r>
  </si>
  <si>
    <t>Kapitalikomponent (sisustus, lisanduv pind - ruum 107)</t>
  </si>
  <si>
    <t>Kapitalikomponent (investeering, lisanduv pind - ruum 107)</t>
  </si>
  <si>
    <t>Kapitalikomponent (bilansiline, lisanduv pind - RTKlt)</t>
  </si>
  <si>
    <t>Kapitalikomponent (investeering, lisanduv pind - RTKlt)</t>
  </si>
  <si>
    <t>Kapitalikomponent (sisustus, lisanduv pind - RTKlt)</t>
  </si>
  <si>
    <t>Remonttööd (sisustus - ruum 107)</t>
  </si>
  <si>
    <t>Remonttööd (sisustus - RTKlt)</t>
  </si>
  <si>
    <t>RAM</t>
  </si>
  <si>
    <t>Üür ja kõrvalteenuste tasu alates 01.10.2020 - 31.12.2021</t>
  </si>
  <si>
    <t>Üüripind kuni 30.09.2020</t>
  </si>
  <si>
    <t>olemasolev üüripind lepingus</t>
  </si>
  <si>
    <t>01.01.2020 - 30.09.2020</t>
  </si>
  <si>
    <t>9 kuud</t>
  </si>
  <si>
    <t>Kapitalikomponent (sisustus)</t>
  </si>
  <si>
    <t>ruumist nr 306 loobumine</t>
  </si>
  <si>
    <t>01.10.2020 - 31.12.2020</t>
  </si>
  <si>
    <t>indeskeerimine</t>
  </si>
  <si>
    <t>01.01.2021 - 31.12.2021</t>
  </si>
  <si>
    <t>Üüripinna al 01.10.2020 (vähendamine, ruum nr 306)</t>
  </si>
  <si>
    <t>3 kuud</t>
  </si>
  <si>
    <r>
      <t>EUR/m</t>
    </r>
    <r>
      <rPr>
        <b/>
        <vertAlign val="superscript"/>
        <sz val="11"/>
        <color theme="1" tint="0.499984740745262"/>
        <rFont val="Times New Roman"/>
        <family val="1"/>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</si>
</sst>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quot;_-;\-* #,##0.00\ &quot;€&quot;_-;_-* &quot;-&quot;??\ &quot;€&quot;_-;_-@_-"/>
    <numFmt numFmtId="164" formatCode="_-* #,##0.00\ _€_-;\-* #,##0.00\ _€_-;_-* &quot;-&quot;??\ _€_-;_-@_-"/>
    <numFmt numFmtId="165" formatCode="_-* #,##0.00\ _k_r_-;\-* #,##0.00\ _k_r_-;_-* &quot;-&quot;??\ _k_r_-;_-@_-"/>
    <numFmt numFmtId="166" formatCode="#,##0.0"/>
    <numFmt numFmtId="167" formatCode="0.0"/>
    <numFmt numFmtId="168" formatCode="0.000%"/>
    <numFmt numFmtId="169" formatCode="d&quot;.&quot;mm&quot;.&quot;yyyy"/>
    <numFmt numFmtId="170" formatCode="#,##0.00&quot; &quot;;[Red]&quot;-&quot;#,##0.00&quot; &quot;"/>
    <numFmt numFmtId="171" formatCode="0.0%"/>
    <numFmt numFmtId="172" formatCode="#,###"/>
    <numFmt numFmtId="173" formatCode="#,##0.00;[Red]#,##0.00"/>
  </numFmts>
  <fonts count="48" x14ac:knownFonts="1">
    <font>
      <sz val="11"/>
      <color theme="1"/>
      <name val="Calibri"/>
      <family val="2"/>
      <charset val="186"/>
      <scheme val="minor"/>
    </font>
    <font>
      <sz val="11"/>
      <color indexed="8"/>
      <name val="Calibri"/>
      <family val="2"/>
      <charset val="186"/>
    </font>
    <font>
      <b/>
      <sz val="11"/>
      <name val="Times New Roman"/>
      <family val="1"/>
    </font>
    <font>
      <sz val="11"/>
      <name val="Calibri"/>
      <family val="2"/>
    </font>
    <font>
      <sz val="10"/>
      <name val="Arial"/>
      <family val="2"/>
    </font>
    <font>
      <sz val="10"/>
      <name val="Arial"/>
      <family val="2"/>
      <charset val="186"/>
    </font>
    <font>
      <sz val="11"/>
      <name val="Times New Roman"/>
      <family val="1"/>
    </font>
    <font>
      <b/>
      <sz val="14"/>
      <name val="Times New Roman"/>
      <family val="1"/>
    </font>
    <font>
      <sz val="10"/>
      <name val="Times New Roman"/>
      <family val="1"/>
    </font>
    <font>
      <i/>
      <sz val="11"/>
      <name val="Times New Roman"/>
      <family val="1"/>
    </font>
    <font>
      <sz val="12"/>
      <name val="Times New Roman"/>
      <family val="1"/>
    </font>
    <font>
      <b/>
      <vertAlign val="superscript"/>
      <sz val="11"/>
      <name val="Times New Roman"/>
      <family val="1"/>
    </font>
    <font>
      <i/>
      <sz val="10"/>
      <name val="Times New Roman"/>
      <family val="1"/>
    </font>
    <font>
      <b/>
      <i/>
      <vertAlign val="superscript"/>
      <sz val="11"/>
      <color indexed="23"/>
      <name val="Times New Roman"/>
      <family val="1"/>
    </font>
    <font>
      <i/>
      <vertAlign val="superscript"/>
      <sz val="11"/>
      <color indexed="23"/>
      <name val="Times New Roman"/>
      <family val="1"/>
    </font>
    <font>
      <b/>
      <i/>
      <sz val="11"/>
      <name val="Times New Roman"/>
      <family val="1"/>
      <charset val="186"/>
    </font>
    <font>
      <i/>
      <sz val="11"/>
      <name val="Times New Roman"/>
      <family val="1"/>
      <charset val="186"/>
    </font>
    <font>
      <i/>
      <sz val="12"/>
      <name val="Times New Roman"/>
      <family val="1"/>
      <charset val="186"/>
    </font>
    <font>
      <sz val="11"/>
      <name val="Times New Roman"/>
      <family val="1"/>
      <charset val="186"/>
    </font>
    <font>
      <b/>
      <i/>
      <sz val="11"/>
      <name val="Times New Roman"/>
      <family val="1"/>
    </font>
    <font>
      <b/>
      <i/>
      <vertAlign val="superscript"/>
      <sz val="11"/>
      <name val="Times New Roman"/>
      <family val="1"/>
    </font>
    <font>
      <sz val="11"/>
      <color theme="1"/>
      <name val="Calibri"/>
      <family val="2"/>
      <charset val="186"/>
      <scheme val="minor"/>
    </font>
    <font>
      <sz val="11"/>
      <color rgb="FF000000"/>
      <name val="Calibri"/>
      <family val="2"/>
    </font>
    <font>
      <b/>
      <sz val="11"/>
      <color theme="1"/>
      <name val="Calibri"/>
      <family val="2"/>
      <charset val="186"/>
      <scheme val="minor"/>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u/>
      <sz val="11"/>
      <color rgb="FF000000"/>
      <name val="Calibri"/>
      <family val="2"/>
    </font>
    <font>
      <sz val="11"/>
      <color theme="0" tint="-0.34998626667073579"/>
      <name val="Calibri"/>
      <family val="2"/>
    </font>
    <font>
      <b/>
      <sz val="11"/>
      <color theme="0" tint="-0.34998626667073579"/>
      <name val="Calibri"/>
      <family val="2"/>
    </font>
    <font>
      <b/>
      <sz val="16"/>
      <color theme="0" tint="-0.34998626667073579"/>
      <name val="Calibri"/>
      <family val="2"/>
    </font>
    <font>
      <sz val="11"/>
      <color theme="0" tint="-0.34998626667073579"/>
      <name val="Calibri"/>
      <family val="2"/>
      <charset val="186"/>
      <scheme val="minor"/>
    </font>
    <font>
      <sz val="10"/>
      <color theme="0" tint="-0.34998626667073579"/>
      <name val="Arial"/>
      <family val="2"/>
    </font>
    <font>
      <b/>
      <i/>
      <sz val="11"/>
      <color theme="0" tint="-0.34998626667073579"/>
      <name val="Calibri"/>
      <family val="2"/>
    </font>
    <font>
      <i/>
      <sz val="9"/>
      <color theme="0" tint="-0.34998626667073579"/>
      <name val="Calibri"/>
      <family val="2"/>
    </font>
    <font>
      <b/>
      <i/>
      <sz val="11"/>
      <color theme="0" tint="-0.499984740745262"/>
      <name val="Times New Roman"/>
      <family val="1"/>
    </font>
    <font>
      <i/>
      <sz val="11"/>
      <color theme="0" tint="-0.499984740745262"/>
      <name val="Times New Roman"/>
      <family val="1"/>
    </font>
    <font>
      <sz val="11"/>
      <color theme="1" tint="0.499984740745262"/>
      <name val="Times New Roman"/>
      <family val="1"/>
    </font>
    <font>
      <b/>
      <sz val="11"/>
      <color theme="1" tint="0.499984740745262"/>
      <name val="Times New Roman"/>
      <family val="1"/>
    </font>
    <font>
      <sz val="8"/>
      <name val="Calibri"/>
      <family val="2"/>
      <charset val="186"/>
      <scheme val="minor"/>
    </font>
    <font>
      <i/>
      <sz val="11"/>
      <color theme="1" tint="0.499984740745262"/>
      <name val="Times New Roman"/>
      <family val="1"/>
    </font>
    <font>
      <b/>
      <vertAlign val="superscript"/>
      <sz val="11"/>
      <color theme="1" tint="0.499984740745262"/>
      <name val="Times New Roman"/>
      <family val="1"/>
    </font>
    <font>
      <sz val="11"/>
      <name val="Calibri"/>
      <family val="2"/>
      <scheme val="minor"/>
    </font>
    <font>
      <sz val="11"/>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
      <patternFill patternType="solid">
        <fgColor theme="0"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23">
    <xf numFmtId="0" fontId="0" fillId="0" borderId="0"/>
    <xf numFmtId="164"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44" fontId="21" fillId="0" borderId="0" applyFont="0" applyFill="0" applyBorder="0" applyAlignment="0" applyProtection="0"/>
    <xf numFmtId="0" fontId="21" fillId="0" borderId="0"/>
    <xf numFmtId="0" fontId="5" fillId="0" borderId="0"/>
    <xf numFmtId="0" fontId="21" fillId="0" borderId="0"/>
    <xf numFmtId="0" fontId="21" fillId="0" borderId="0"/>
    <xf numFmtId="0" fontId="22" fillId="0" borderId="0"/>
    <xf numFmtId="0" fontId="21" fillId="0" borderId="0"/>
    <xf numFmtId="0" fontId="4" fillId="0" borderId="0">
      <alignment vertical="center"/>
    </xf>
    <xf numFmtId="0" fontId="1" fillId="0" borderId="0"/>
    <xf numFmtId="0" fontId="5" fillId="0" borderId="0"/>
    <xf numFmtId="0" fontId="4" fillId="0" borderId="0">
      <alignment vertical="center"/>
    </xf>
    <xf numFmtId="9" fontId="2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44" fontId="21" fillId="0" borderId="0" applyFont="0" applyFill="0" applyBorder="0" applyAlignment="0" applyProtection="0"/>
  </cellStyleXfs>
  <cellXfs count="227">
    <xf numFmtId="0" fontId="0" fillId="0" borderId="0" xfId="0"/>
    <xf numFmtId="0" fontId="2" fillId="0" borderId="1" xfId="0" applyFont="1" applyBorder="1"/>
    <xf numFmtId="4" fontId="2" fillId="2" borderId="2" xfId="0" applyNumberFormat="1" applyFont="1" applyFill="1" applyBorder="1" applyAlignment="1">
      <alignment horizontal="right"/>
    </xf>
    <xf numFmtId="9" fontId="2" fillId="0" borderId="0" xfId="0" applyNumberFormat="1" applyFont="1" applyAlignment="1">
      <alignment horizontal="left"/>
    </xf>
    <xf numFmtId="0" fontId="22" fillId="3" borderId="0" xfId="13" applyFill="1"/>
    <xf numFmtId="0" fontId="24" fillId="4" borderId="0" xfId="13" applyFont="1" applyFill="1" applyAlignment="1">
      <alignment horizontal="right"/>
    </xf>
    <xf numFmtId="0" fontId="3" fillId="4" borderId="0" xfId="13" applyFont="1" applyFill="1"/>
    <xf numFmtId="0" fontId="3" fillId="4" borderId="0" xfId="13" applyFont="1" applyFill="1" applyAlignment="1">
      <alignment horizontal="right"/>
    </xf>
    <xf numFmtId="0" fontId="25" fillId="4" borderId="0" xfId="13" applyFont="1" applyFill="1"/>
    <xf numFmtId="0" fontId="26" fillId="4" borderId="0" xfId="13" applyFont="1" applyFill="1"/>
    <xf numFmtId="4" fontId="22" fillId="4" borderId="0" xfId="13" applyNumberFormat="1" applyFill="1"/>
    <xf numFmtId="0" fontId="22" fillId="5" borderId="3" xfId="13" applyFill="1" applyBorder="1"/>
    <xf numFmtId="0" fontId="22" fillId="4" borderId="4" xfId="13" applyFill="1" applyBorder="1"/>
    <xf numFmtId="0" fontId="0" fillId="3" borderId="4" xfId="0" applyFill="1" applyBorder="1"/>
    <xf numFmtId="169" fontId="22" fillId="5" borderId="4" xfId="13" applyNumberFormat="1" applyFill="1" applyBorder="1"/>
    <xf numFmtId="0" fontId="22" fillId="5" borderId="5" xfId="13" applyFill="1" applyBorder="1"/>
    <xf numFmtId="0" fontId="22" fillId="5" borderId="6" xfId="13" applyFill="1" applyBorder="1"/>
    <xf numFmtId="0" fontId="22" fillId="5" borderId="0" xfId="13" applyFill="1"/>
    <xf numFmtId="0" fontId="22" fillId="5" borderId="7" xfId="13" applyFill="1" applyBorder="1"/>
    <xf numFmtId="10" fontId="22" fillId="5" borderId="0" xfId="19" applyNumberFormat="1" applyFont="1" applyFill="1"/>
    <xf numFmtId="0" fontId="22" fillId="5" borderId="8" xfId="13" applyFill="1" applyBorder="1"/>
    <xf numFmtId="0" fontId="22" fillId="4" borderId="9" xfId="13" applyFill="1" applyBorder="1"/>
    <xf numFmtId="0" fontId="0" fillId="3" borderId="9" xfId="0" applyFill="1" applyBorder="1"/>
    <xf numFmtId="0" fontId="22" fillId="5" borderId="10" xfId="13" applyFill="1" applyBorder="1"/>
    <xf numFmtId="0" fontId="27" fillId="3" borderId="0" xfId="13" applyFont="1" applyFill="1"/>
    <xf numFmtId="168" fontId="22" fillId="5" borderId="0" xfId="13" applyNumberFormat="1" applyFill="1"/>
    <xf numFmtId="0" fontId="28" fillId="4" borderId="38" xfId="13" applyFont="1" applyFill="1" applyBorder="1" applyAlignment="1">
      <alignment horizontal="right"/>
    </xf>
    <xf numFmtId="169" fontId="29" fillId="4" borderId="0" xfId="13" applyNumberFormat="1" applyFont="1" applyFill="1"/>
    <xf numFmtId="0" fontId="22" fillId="4" borderId="0" xfId="13" applyFill="1"/>
    <xf numFmtId="170" fontId="22" fillId="4" borderId="0" xfId="13" applyNumberFormat="1" applyFill="1"/>
    <xf numFmtId="4" fontId="22" fillId="5" borderId="0" xfId="13" applyNumberFormat="1" applyFill="1"/>
    <xf numFmtId="0" fontId="23" fillId="3" borderId="0" xfId="0" applyFont="1" applyFill="1" applyProtection="1">
      <protection hidden="1"/>
    </xf>
    <xf numFmtId="0" fontId="0" fillId="3" borderId="0" xfId="0" applyFill="1" applyProtection="1">
      <protection locked="0" hidden="1"/>
    </xf>
    <xf numFmtId="166" fontId="0" fillId="3" borderId="0" xfId="0" applyNumberFormat="1" applyFill="1" applyProtection="1">
      <protection hidden="1"/>
    </xf>
    <xf numFmtId="166" fontId="23" fillId="3" borderId="0" xfId="0" applyNumberFormat="1" applyFont="1" applyFill="1" applyProtection="1">
      <protection hidden="1"/>
    </xf>
    <xf numFmtId="0" fontId="30" fillId="6" borderId="0" xfId="0" applyFont="1" applyFill="1" applyProtection="1">
      <protection hidden="1"/>
    </xf>
    <xf numFmtId="0" fontId="0" fillId="6" borderId="0" xfId="0" applyFill="1"/>
    <xf numFmtId="0" fontId="30" fillId="6" borderId="0" xfId="0" applyFont="1" applyFill="1" applyProtection="1">
      <protection locked="0" hidden="1"/>
    </xf>
    <xf numFmtId="166" fontId="30" fillId="6" borderId="0" xfId="0" applyNumberFormat="1" applyFont="1" applyFill="1" applyProtection="1">
      <protection hidden="1"/>
    </xf>
    <xf numFmtId="171" fontId="21" fillId="6" borderId="0" xfId="19" applyNumberFormat="1" applyFill="1"/>
    <xf numFmtId="0" fontId="23" fillId="6" borderId="0" xfId="0" applyFont="1" applyFill="1" applyProtection="1">
      <protection hidden="1"/>
    </xf>
    <xf numFmtId="166" fontId="23" fillId="6" borderId="0" xfId="0" applyNumberFormat="1" applyFont="1" applyFill="1" applyProtection="1">
      <protection hidden="1"/>
    </xf>
    <xf numFmtId="169" fontId="0" fillId="3" borderId="0" xfId="0" applyNumberFormat="1" applyFill="1"/>
    <xf numFmtId="170" fontId="0" fillId="3" borderId="0" xfId="0" applyNumberFormat="1" applyFill="1"/>
    <xf numFmtId="2" fontId="0" fillId="3" borderId="0" xfId="0" applyNumberFormat="1" applyFill="1"/>
    <xf numFmtId="4" fontId="0" fillId="3" borderId="0" xfId="0" applyNumberFormat="1" applyFill="1"/>
    <xf numFmtId="3" fontId="22" fillId="5" borderId="0" xfId="13" applyNumberFormat="1" applyFill="1"/>
    <xf numFmtId="172" fontId="4" fillId="0" borderId="0" xfId="15" applyNumberFormat="1">
      <alignment vertical="center"/>
    </xf>
    <xf numFmtId="0" fontId="31" fillId="3" borderId="0" xfId="13" applyFont="1" applyFill="1"/>
    <xf numFmtId="0" fontId="0" fillId="3" borderId="0" xfId="0" applyFill="1"/>
    <xf numFmtId="168" fontId="22" fillId="0" borderId="9" xfId="13" applyNumberFormat="1" applyBorder="1"/>
    <xf numFmtId="0" fontId="32" fillId="3" borderId="0" xfId="13" applyFont="1" applyFill="1"/>
    <xf numFmtId="0" fontId="33" fillId="4" borderId="0" xfId="13" applyFont="1" applyFill="1" applyAlignment="1">
      <alignment horizontal="right"/>
    </xf>
    <xf numFmtId="0" fontId="32" fillId="4" borderId="0" xfId="13" applyFont="1" applyFill="1" applyAlignment="1">
      <alignment horizontal="right"/>
    </xf>
    <xf numFmtId="0" fontId="34" fillId="4" borderId="0" xfId="13" applyFont="1" applyFill="1"/>
    <xf numFmtId="4" fontId="32" fillId="4" borderId="0" xfId="13" applyNumberFormat="1" applyFont="1" applyFill="1"/>
    <xf numFmtId="0" fontId="32" fillId="5" borderId="3" xfId="13" applyFont="1" applyFill="1" applyBorder="1"/>
    <xf numFmtId="0" fontId="32" fillId="4" borderId="4" xfId="13" applyFont="1" applyFill="1" applyBorder="1"/>
    <xf numFmtId="0" fontId="35" fillId="3" borderId="4" xfId="0" applyFont="1" applyFill="1" applyBorder="1"/>
    <xf numFmtId="169" fontId="32" fillId="5" borderId="4" xfId="13" applyNumberFormat="1" applyFont="1" applyFill="1" applyBorder="1"/>
    <xf numFmtId="0" fontId="32" fillId="5" borderId="5" xfId="13" applyFont="1" applyFill="1" applyBorder="1"/>
    <xf numFmtId="0" fontId="32" fillId="5" borderId="6" xfId="13" applyFont="1" applyFill="1" applyBorder="1"/>
    <xf numFmtId="0" fontId="32" fillId="4" borderId="0" xfId="13" applyFont="1" applyFill="1"/>
    <xf numFmtId="0" fontId="32" fillId="5" borderId="0" xfId="13" applyFont="1" applyFill="1"/>
    <xf numFmtId="0" fontId="32" fillId="5" borderId="7" xfId="13" applyFont="1" applyFill="1" applyBorder="1"/>
    <xf numFmtId="0" fontId="35" fillId="3" borderId="0" xfId="0" applyFont="1" applyFill="1"/>
    <xf numFmtId="169" fontId="35" fillId="3" borderId="0" xfId="0" applyNumberFormat="1" applyFont="1" applyFill="1"/>
    <xf numFmtId="4" fontId="32" fillId="5" borderId="0" xfId="13" applyNumberFormat="1" applyFont="1" applyFill="1"/>
    <xf numFmtId="172" fontId="36" fillId="0" borderId="0" xfId="15" applyNumberFormat="1" applyFont="1">
      <alignment vertical="center"/>
    </xf>
    <xf numFmtId="0" fontId="32" fillId="5" borderId="8" xfId="13" applyFont="1" applyFill="1" applyBorder="1"/>
    <xf numFmtId="0" fontId="32" fillId="4" borderId="9" xfId="13" applyFont="1" applyFill="1" applyBorder="1"/>
    <xf numFmtId="0" fontId="35" fillId="3" borderId="9" xfId="0" applyFont="1" applyFill="1" applyBorder="1"/>
    <xf numFmtId="168" fontId="32" fillId="3" borderId="9" xfId="13" applyNumberFormat="1" applyFont="1" applyFill="1" applyBorder="1"/>
    <xf numFmtId="0" fontId="32" fillId="5" borderId="10" xfId="13" applyFont="1" applyFill="1" applyBorder="1"/>
    <xf numFmtId="168" fontId="32" fillId="5" borderId="0" xfId="13" applyNumberFormat="1" applyFont="1" applyFill="1"/>
    <xf numFmtId="0" fontId="37" fillId="4" borderId="38" xfId="13" applyFont="1" applyFill="1" applyBorder="1" applyAlignment="1">
      <alignment horizontal="right"/>
    </xf>
    <xf numFmtId="169" fontId="38" fillId="4" borderId="0" xfId="13" applyNumberFormat="1" applyFont="1" applyFill="1"/>
    <xf numFmtId="170" fontId="32" fillId="4" borderId="0" xfId="13" applyNumberFormat="1" applyFont="1" applyFill="1"/>
    <xf numFmtId="3" fontId="32" fillId="5" borderId="0" xfId="13" applyNumberFormat="1" applyFont="1" applyFill="1"/>
    <xf numFmtId="10" fontId="21" fillId="6" borderId="0" xfId="19" applyNumberFormat="1" applyFill="1"/>
    <xf numFmtId="3" fontId="0" fillId="3" borderId="0" xfId="0" applyNumberFormat="1" applyFill="1"/>
    <xf numFmtId="3" fontId="22" fillId="3" borderId="0" xfId="13" applyNumberFormat="1" applyFill="1"/>
    <xf numFmtId="10" fontId="0" fillId="3" borderId="0" xfId="0" applyNumberFormat="1" applyFill="1"/>
    <xf numFmtId="0" fontId="6" fillId="0" borderId="0" xfId="0" applyFont="1"/>
    <xf numFmtId="0" fontId="2" fillId="0" borderId="0" xfId="0" applyFont="1" applyAlignment="1">
      <alignment horizontal="right"/>
    </xf>
    <xf numFmtId="0" fontId="6" fillId="0" borderId="0" xfId="0" applyFont="1" applyAlignment="1">
      <alignment horizontal="right"/>
    </xf>
    <xf numFmtId="9" fontId="6" fillId="0" borderId="0" xfId="19" applyFont="1"/>
    <xf numFmtId="1" fontId="6" fillId="0" borderId="0" xfId="0" applyNumberFormat="1" applyFont="1"/>
    <xf numFmtId="0" fontId="8" fillId="0" borderId="0" xfId="0" applyFont="1" applyAlignment="1">
      <alignment vertical="center"/>
    </xf>
    <xf numFmtId="0" fontId="6" fillId="0" borderId="0" xfId="0" applyFont="1" applyAlignment="1">
      <alignment horizontal="center"/>
    </xf>
    <xf numFmtId="0" fontId="9" fillId="0" borderId="0" xfId="0" applyFont="1"/>
    <xf numFmtId="0" fontId="10" fillId="0" borderId="0" xfId="0" applyFont="1"/>
    <xf numFmtId="0" fontId="2" fillId="0" borderId="0" xfId="0" applyFont="1"/>
    <xf numFmtId="0" fontId="2" fillId="0" borderId="1" xfId="0" applyFont="1" applyBorder="1" applyAlignment="1">
      <alignment horizontal="right"/>
    </xf>
    <xf numFmtId="167" fontId="6" fillId="0" borderId="0" xfId="0" applyNumberFormat="1" applyFont="1"/>
    <xf numFmtId="0" fontId="6" fillId="0" borderId="1" xfId="0" applyFont="1" applyBorder="1" applyAlignment="1">
      <alignment horizontal="right"/>
    </xf>
    <xf numFmtId="0" fontId="6" fillId="0" borderId="1" xfId="0" applyFont="1" applyBorder="1"/>
    <xf numFmtId="167" fontId="2" fillId="0" borderId="0" xfId="0" applyNumberFormat="1" applyFont="1"/>
    <xf numFmtId="0" fontId="2" fillId="2" borderId="11" xfId="0" applyFont="1" applyFill="1" applyBorder="1" applyAlignment="1">
      <alignment horizontal="left"/>
    </xf>
    <xf numFmtId="0" fontId="2" fillId="2" borderId="12" xfId="0" applyFont="1" applyFill="1" applyBorder="1"/>
    <xf numFmtId="0" fontId="2" fillId="2" borderId="13"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wrapText="1"/>
    </xf>
    <xf numFmtId="0" fontId="2" fillId="2" borderId="16" xfId="0" applyFont="1" applyFill="1" applyBorder="1" applyAlignment="1">
      <alignment horizontal="center"/>
    </xf>
    <xf numFmtId="0" fontId="6" fillId="0" borderId="19" xfId="0" applyFont="1" applyBorder="1" applyAlignment="1">
      <alignment vertical="center" wrapText="1"/>
    </xf>
    <xf numFmtId="3" fontId="6" fillId="0" borderId="0" xfId="0" applyNumberFormat="1" applyFont="1"/>
    <xf numFmtId="2" fontId="6" fillId="0" borderId="0" xfId="0" applyNumberFormat="1" applyFont="1"/>
    <xf numFmtId="0" fontId="6" fillId="0" borderId="20" xfId="0" applyFont="1" applyBorder="1" applyAlignment="1">
      <alignment horizontal="center"/>
    </xf>
    <xf numFmtId="0" fontId="6" fillId="0" borderId="17" xfId="0" applyFont="1" applyBorder="1"/>
    <xf numFmtId="0" fontId="6" fillId="0" borderId="21" xfId="0" applyFont="1" applyBorder="1"/>
    <xf numFmtId="0" fontId="6" fillId="0" borderId="8" xfId="0" applyFont="1" applyBorder="1"/>
    <xf numFmtId="0" fontId="2" fillId="2" borderId="2" xfId="0" applyFont="1" applyFill="1" applyBorder="1" applyAlignment="1">
      <alignment horizontal="center"/>
    </xf>
    <xf numFmtId="0" fontId="2" fillId="2" borderId="18" xfId="0" applyFont="1" applyFill="1" applyBorder="1"/>
    <xf numFmtId="4" fontId="2" fillId="2" borderId="22" xfId="0" applyNumberFormat="1" applyFont="1" applyFill="1" applyBorder="1" applyAlignment="1">
      <alignment horizontal="right"/>
    </xf>
    <xf numFmtId="4" fontId="2" fillId="2" borderId="23" xfId="0" applyNumberFormat="1" applyFont="1" applyFill="1" applyBorder="1" applyAlignment="1">
      <alignment horizontal="right"/>
    </xf>
    <xf numFmtId="0" fontId="6" fillId="2" borderId="22" xfId="0" applyFont="1" applyFill="1" applyBorder="1"/>
    <xf numFmtId="4" fontId="6" fillId="0" borderId="0" xfId="0" applyNumberFormat="1" applyFont="1"/>
    <xf numFmtId="0" fontId="2" fillId="3" borderId="24" xfId="0" applyFont="1" applyFill="1" applyBorder="1" applyAlignment="1">
      <alignment horizontal="center"/>
    </xf>
    <xf numFmtId="0" fontId="2" fillId="3" borderId="0" xfId="0" applyFont="1" applyFill="1"/>
    <xf numFmtId="4" fontId="2" fillId="3" borderId="24" xfId="0" applyNumberFormat="1" applyFont="1" applyFill="1" applyBorder="1" applyAlignment="1">
      <alignment horizontal="right"/>
    </xf>
    <xf numFmtId="4" fontId="2" fillId="3" borderId="22" xfId="0" applyNumberFormat="1" applyFont="1" applyFill="1" applyBorder="1" applyAlignment="1">
      <alignment horizontal="right"/>
    </xf>
    <xf numFmtId="4" fontId="2" fillId="3" borderId="23" xfId="0" applyNumberFormat="1" applyFont="1" applyFill="1" applyBorder="1" applyAlignment="1">
      <alignment horizontal="right"/>
    </xf>
    <xf numFmtId="0" fontId="6" fillId="3" borderId="25" xfId="0" applyFont="1" applyFill="1" applyBorder="1"/>
    <xf numFmtId="0" fontId="2" fillId="2" borderId="2" xfId="0" applyFont="1" applyFill="1" applyBorder="1" applyAlignment="1">
      <alignment horizontal="left"/>
    </xf>
    <xf numFmtId="4" fontId="2" fillId="2" borderId="20" xfId="0" applyNumberFormat="1" applyFont="1" applyFill="1" applyBorder="1" applyAlignment="1">
      <alignment horizontal="center"/>
    </xf>
    <xf numFmtId="0" fontId="2" fillId="2" borderId="26" xfId="0" applyFont="1" applyFill="1" applyBorder="1" applyAlignment="1">
      <alignment horizontal="center"/>
    </xf>
    <xf numFmtId="0" fontId="2" fillId="2" borderId="10" xfId="0" applyFont="1" applyFill="1" applyBorder="1" applyAlignment="1">
      <alignment horizontal="center" wrapText="1"/>
    </xf>
    <xf numFmtId="0" fontId="2" fillId="2" borderId="22" xfId="0" applyFont="1" applyFill="1" applyBorder="1" applyAlignment="1">
      <alignment horizontal="center"/>
    </xf>
    <xf numFmtId="0" fontId="2" fillId="7" borderId="27" xfId="0" applyFont="1" applyFill="1" applyBorder="1" applyAlignment="1">
      <alignment horizontal="left"/>
    </xf>
    <xf numFmtId="0" fontId="2" fillId="7" borderId="28" xfId="0" applyFont="1" applyFill="1" applyBorder="1"/>
    <xf numFmtId="4" fontId="2" fillId="7" borderId="29" xfId="0" applyNumberFormat="1" applyFont="1" applyFill="1" applyBorder="1" applyAlignment="1">
      <alignment horizontal="right"/>
    </xf>
    <xf numFmtId="0" fontId="6" fillId="7" borderId="30" xfId="0" applyFont="1" applyFill="1" applyBorder="1"/>
    <xf numFmtId="0" fontId="2" fillId="0" borderId="0" xfId="0" applyFont="1" applyAlignment="1">
      <alignment horizontal="left"/>
    </xf>
    <xf numFmtId="4" fontId="2" fillId="0" borderId="0" xfId="0" applyNumberFormat="1" applyFont="1" applyAlignment="1">
      <alignment horizontal="right"/>
    </xf>
    <xf numFmtId="0" fontId="2" fillId="0" borderId="0" xfId="0" applyFont="1" applyAlignment="1">
      <alignment horizontal="left" wrapText="1"/>
    </xf>
    <xf numFmtId="3" fontId="6" fillId="0" borderId="0" xfId="0" applyNumberFormat="1" applyFont="1" applyAlignment="1">
      <alignment horizontal="right"/>
    </xf>
    <xf numFmtId="4" fontId="6" fillId="0" borderId="0" xfId="0" applyNumberFormat="1" applyFont="1" applyAlignment="1">
      <alignment horizontal="left"/>
    </xf>
    <xf numFmtId="0" fontId="10" fillId="0" borderId="0" xfId="0" applyFont="1" applyAlignment="1">
      <alignment horizontal="left" wrapText="1"/>
    </xf>
    <xf numFmtId="166" fontId="39" fillId="0" borderId="1" xfId="0" applyNumberFormat="1" applyFont="1" applyBorder="1" applyAlignment="1">
      <alignment horizontal="right"/>
    </xf>
    <xf numFmtId="0" fontId="39" fillId="0" borderId="1" xfId="0" applyFont="1" applyBorder="1"/>
    <xf numFmtId="166" fontId="40" fillId="0" borderId="1" xfId="0" applyNumberFormat="1" applyFont="1" applyBorder="1" applyAlignment="1">
      <alignment horizontal="right"/>
    </xf>
    <xf numFmtId="0" fontId="40" fillId="0" borderId="1" xfId="0" applyFont="1" applyBorder="1"/>
    <xf numFmtId="0" fontId="6" fillId="0" borderId="0" xfId="0" applyFont="1" applyBorder="1" applyAlignment="1">
      <alignment horizontal="right"/>
    </xf>
    <xf numFmtId="0" fontId="15" fillId="0" borderId="0" xfId="0" applyFont="1"/>
    <xf numFmtId="0" fontId="16" fillId="0" borderId="0" xfId="0" applyFont="1"/>
    <xf numFmtId="0" fontId="17" fillId="0" borderId="0" xfId="0" applyFont="1" applyAlignment="1">
      <alignment horizontal="left" wrapText="1"/>
    </xf>
    <xf numFmtId="0" fontId="17" fillId="0" borderId="0" xfId="0" applyFont="1"/>
    <xf numFmtId="0" fontId="12" fillId="0" borderId="0" xfId="0" applyFont="1" applyAlignment="1">
      <alignment vertical="top" wrapText="1"/>
    </xf>
    <xf numFmtId="0" fontId="40" fillId="0" borderId="0" xfId="0" applyFont="1" applyFill="1" applyBorder="1"/>
    <xf numFmtId="0" fontId="15" fillId="0" borderId="0" xfId="0" applyFont="1" applyFill="1" applyBorder="1"/>
    <xf numFmtId="0" fontId="2" fillId="0" borderId="0" xfId="0" applyFont="1" applyFill="1" applyBorder="1"/>
    <xf numFmtId="166" fontId="2" fillId="0" borderId="0" xfId="0" applyNumberFormat="1" applyFont="1" applyFill="1" applyBorder="1" applyAlignment="1">
      <alignment horizontal="right"/>
    </xf>
    <xf numFmtId="166" fontId="6" fillId="0" borderId="0" xfId="0" applyNumberFormat="1" applyFont="1" applyBorder="1" applyAlignment="1">
      <alignment horizontal="right"/>
    </xf>
    <xf numFmtId="0" fontId="6" fillId="0" borderId="0" xfId="0" applyFont="1" applyBorder="1"/>
    <xf numFmtId="0" fontId="42" fillId="0" borderId="1" xfId="0" applyFont="1" applyBorder="1" applyAlignment="1">
      <alignment horizontal="right"/>
    </xf>
    <xf numFmtId="166" fontId="19" fillId="0" borderId="1" xfId="0" applyNumberFormat="1" applyFont="1" applyBorder="1" applyAlignment="1">
      <alignment horizontal="right"/>
    </xf>
    <xf numFmtId="0" fontId="19" fillId="0" borderId="1" xfId="0" applyFont="1" applyBorder="1"/>
    <xf numFmtId="167" fontId="15" fillId="0" borderId="0" xfId="0" applyNumberFormat="1" applyFont="1"/>
    <xf numFmtId="0" fontId="16" fillId="0" borderId="0" xfId="0" applyFont="1" applyFill="1" applyBorder="1" applyAlignment="1">
      <alignment wrapText="1"/>
    </xf>
    <xf numFmtId="0" fontId="7" fillId="0" borderId="0" xfId="0" applyFont="1" applyAlignment="1">
      <alignment wrapText="1"/>
    </xf>
    <xf numFmtId="0" fontId="6" fillId="0" borderId="17" xfId="0" applyFont="1" applyFill="1" applyBorder="1"/>
    <xf numFmtId="0" fontId="6" fillId="0" borderId="2" xfId="0" applyFont="1" applyFill="1" applyBorder="1" applyAlignment="1">
      <alignment horizontal="center"/>
    </xf>
    <xf numFmtId="0" fontId="6" fillId="0" borderId="18" xfId="0" applyFont="1" applyFill="1" applyBorder="1"/>
    <xf numFmtId="0" fontId="6" fillId="0" borderId="19" xfId="0" applyFont="1" applyFill="1" applyBorder="1" applyAlignment="1">
      <alignment vertical="center" wrapText="1"/>
    </xf>
    <xf numFmtId="3" fontId="6" fillId="0" borderId="0" xfId="0" applyNumberFormat="1" applyFont="1" applyFill="1"/>
    <xf numFmtId="0" fontId="6" fillId="0" borderId="0" xfId="0" applyFont="1" applyFill="1"/>
    <xf numFmtId="0" fontId="6" fillId="0" borderId="0" xfId="0" applyFont="1" applyFill="1" applyAlignment="1">
      <alignment horizontal="right"/>
    </xf>
    <xf numFmtId="2" fontId="6" fillId="0" borderId="0" xfId="0" applyNumberFormat="1" applyFont="1" applyFill="1"/>
    <xf numFmtId="14" fontId="0" fillId="3" borderId="0" xfId="0" applyNumberFormat="1" applyFill="1"/>
    <xf numFmtId="0" fontId="6" fillId="0" borderId="0" xfId="0" applyFont="1"/>
    <xf numFmtId="0" fontId="2" fillId="0" borderId="0" xfId="0" applyFont="1"/>
    <xf numFmtId="167" fontId="2" fillId="0" borderId="0" xfId="0" applyNumberFormat="1" applyFont="1"/>
    <xf numFmtId="4" fontId="42" fillId="2" borderId="31" xfId="0" applyNumberFormat="1" applyFont="1" applyFill="1" applyBorder="1" applyAlignment="1">
      <alignment horizontal="right"/>
    </xf>
    <xf numFmtId="4" fontId="42" fillId="2" borderId="32" xfId="0" applyNumberFormat="1" applyFont="1" applyFill="1" applyBorder="1" applyAlignment="1">
      <alignment horizontal="right"/>
    </xf>
    <xf numFmtId="4" fontId="6" fillId="3" borderId="20" xfId="0" applyNumberFormat="1" applyFont="1" applyFill="1" applyBorder="1" applyAlignment="1">
      <alignment horizontal="right" wrapText="1"/>
    </xf>
    <xf numFmtId="4" fontId="6" fillId="3" borderId="19" xfId="0" applyNumberFormat="1" applyFont="1" applyFill="1" applyBorder="1" applyAlignment="1">
      <alignment wrapText="1"/>
    </xf>
    <xf numFmtId="4" fontId="41" fillId="3" borderId="20" xfId="0" applyNumberFormat="1" applyFont="1" applyFill="1" applyBorder="1" applyAlignment="1">
      <alignment vertical="center" wrapText="1"/>
    </xf>
    <xf numFmtId="4" fontId="41" fillId="3" borderId="19" xfId="0" applyNumberFormat="1" applyFont="1" applyFill="1" applyBorder="1" applyAlignment="1">
      <alignment vertical="center" wrapText="1"/>
    </xf>
    <xf numFmtId="4" fontId="2" fillId="3" borderId="25" xfId="0" applyNumberFormat="1" applyFont="1" applyFill="1" applyBorder="1" applyAlignment="1">
      <alignment horizontal="right"/>
    </xf>
    <xf numFmtId="4" fontId="6" fillId="3" borderId="24" xfId="0" applyNumberFormat="1" applyFont="1" applyFill="1" applyBorder="1" applyAlignment="1">
      <alignment horizontal="right"/>
    </xf>
    <xf numFmtId="4" fontId="2" fillId="3" borderId="24" xfId="0" applyNumberFormat="1" applyFont="1" applyFill="1" applyBorder="1"/>
    <xf numFmtId="4" fontId="2" fillId="3" borderId="31" xfId="0" applyNumberFormat="1" applyFont="1" applyFill="1" applyBorder="1"/>
    <xf numFmtId="4" fontId="2" fillId="3" borderId="32" xfId="0" applyNumberFormat="1" applyFont="1" applyFill="1" applyBorder="1"/>
    <xf numFmtId="0" fontId="42" fillId="2" borderId="13" xfId="0" applyFont="1" applyFill="1" applyBorder="1" applyAlignment="1">
      <alignment horizontal="center"/>
    </xf>
    <xf numFmtId="0" fontId="42" fillId="2" borderId="14" xfId="0" applyFont="1" applyFill="1" applyBorder="1" applyAlignment="1">
      <alignment horizontal="center"/>
    </xf>
    <xf numFmtId="4" fontId="41" fillId="3" borderId="20" xfId="0" applyNumberFormat="1" applyFont="1" applyFill="1" applyBorder="1" applyAlignment="1">
      <alignment horizontal="right" wrapText="1"/>
    </xf>
    <xf numFmtId="4" fontId="41" fillId="3" borderId="19" xfId="0" applyNumberFormat="1" applyFont="1" applyFill="1" applyBorder="1" applyAlignment="1">
      <alignment wrapText="1"/>
    </xf>
    <xf numFmtId="4" fontId="42" fillId="2" borderId="2" xfId="0" applyNumberFormat="1" applyFont="1" applyFill="1" applyBorder="1" applyAlignment="1">
      <alignment horizontal="right"/>
    </xf>
    <xf numFmtId="4" fontId="42" fillId="2" borderId="22" xfId="0" applyNumberFormat="1" applyFont="1" applyFill="1" applyBorder="1" applyAlignment="1">
      <alignment horizontal="right"/>
    </xf>
    <xf numFmtId="4" fontId="42" fillId="3" borderId="24" xfId="0" applyNumberFormat="1" applyFont="1" applyFill="1" applyBorder="1" applyAlignment="1">
      <alignment horizontal="right"/>
    </xf>
    <xf numFmtId="4" fontId="42" fillId="3" borderId="22" xfId="0" applyNumberFormat="1" applyFont="1" applyFill="1" applyBorder="1" applyAlignment="1">
      <alignment horizontal="right"/>
    </xf>
    <xf numFmtId="4" fontId="42" fillId="2" borderId="20" xfId="0" applyNumberFormat="1" applyFont="1" applyFill="1" applyBorder="1" applyAlignment="1">
      <alignment horizontal="center"/>
    </xf>
    <xf numFmtId="0" fontId="42" fillId="2" borderId="26" xfId="0" applyFont="1" applyFill="1" applyBorder="1" applyAlignment="1">
      <alignment horizontal="center"/>
    </xf>
    <xf numFmtId="4" fontId="42" fillId="3" borderId="25" xfId="0" applyNumberFormat="1" applyFont="1" applyFill="1" applyBorder="1" applyAlignment="1">
      <alignment horizontal="right"/>
    </xf>
    <xf numFmtId="4" fontId="41" fillId="3" borderId="24" xfId="0" applyNumberFormat="1" applyFont="1" applyFill="1" applyBorder="1" applyAlignment="1">
      <alignment horizontal="right"/>
    </xf>
    <xf numFmtId="4" fontId="42" fillId="3" borderId="24" xfId="0" applyNumberFormat="1" applyFont="1" applyFill="1" applyBorder="1"/>
    <xf numFmtId="4" fontId="42" fillId="3" borderId="31" xfId="0" applyNumberFormat="1" applyFont="1" applyFill="1" applyBorder="1"/>
    <xf numFmtId="4" fontId="42" fillId="3" borderId="32" xfId="0" applyNumberFormat="1" applyFont="1" applyFill="1" applyBorder="1"/>
    <xf numFmtId="3" fontId="22" fillId="4" borderId="0" xfId="13" applyNumberFormat="1" applyFill="1"/>
    <xf numFmtId="173" fontId="0" fillId="3" borderId="0" xfId="0" applyNumberFormat="1" applyFill="1"/>
    <xf numFmtId="169" fontId="46" fillId="3" borderId="0" xfId="0" applyNumberFormat="1" applyFont="1" applyFill="1"/>
    <xf numFmtId="3" fontId="3" fillId="3" borderId="0" xfId="13" applyNumberFormat="1" applyFont="1" applyFill="1"/>
    <xf numFmtId="3" fontId="22" fillId="0" borderId="0" xfId="13" applyNumberFormat="1"/>
    <xf numFmtId="3" fontId="3" fillId="5" borderId="0" xfId="13" applyNumberFormat="1" applyFont="1" applyFill="1"/>
    <xf numFmtId="169" fontId="47" fillId="3" borderId="0" xfId="0" applyNumberFormat="1" applyFont="1" applyFill="1"/>
    <xf numFmtId="0" fontId="22" fillId="0" borderId="0" xfId="13"/>
    <xf numFmtId="2" fontId="22" fillId="4" borderId="0" xfId="13" applyNumberFormat="1" applyFill="1"/>
    <xf numFmtId="0" fontId="18" fillId="0" borderId="0" xfId="0" applyFont="1" applyFill="1" applyBorder="1" applyAlignment="1">
      <alignment horizontal="center"/>
    </xf>
    <xf numFmtId="0" fontId="16" fillId="0" borderId="0" xfId="0" applyFont="1" applyFill="1" applyBorder="1" applyAlignment="1">
      <alignment horizontal="center" wrapText="1"/>
    </xf>
    <xf numFmtId="0" fontId="7" fillId="0" borderId="0" xfId="0" applyFont="1" applyAlignment="1">
      <alignment horizontal="center" wrapText="1"/>
    </xf>
    <xf numFmtId="0" fontId="12" fillId="0" borderId="0" xfId="0" applyFont="1" applyAlignment="1">
      <alignment horizontal="center" vertical="top" wrapText="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2" fillId="0" borderId="0" xfId="0" applyFont="1" applyAlignment="1">
      <alignment horizontal="left" wrapText="1"/>
    </xf>
    <xf numFmtId="0" fontId="10" fillId="0" borderId="0" xfId="0" applyFont="1" applyAlignment="1">
      <alignment horizontal="left" wrapText="1"/>
    </xf>
    <xf numFmtId="0" fontId="6" fillId="0" borderId="1" xfId="0" applyFont="1" applyBorder="1"/>
    <xf numFmtId="0" fontId="6" fillId="0" borderId="17" xfId="0" applyFont="1" applyBorder="1"/>
    <xf numFmtId="0" fontId="6" fillId="3" borderId="36"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44" fillId="0" borderId="0" xfId="0" applyFont="1" applyFill="1" applyBorder="1" applyAlignment="1">
      <alignment horizontal="center" wrapText="1"/>
    </xf>
    <xf numFmtId="4" fontId="6" fillId="0" borderId="33" xfId="0" applyNumberFormat="1" applyFont="1" applyBorder="1" applyAlignment="1">
      <alignment horizontal="center" vertical="center" wrapText="1"/>
    </xf>
    <xf numFmtId="4" fontId="6" fillId="0" borderId="34" xfId="0" applyNumberFormat="1" applyFont="1" applyBorder="1" applyAlignment="1">
      <alignment horizontal="center" vertical="center" wrapText="1"/>
    </xf>
    <xf numFmtId="4" fontId="6" fillId="0" borderId="35" xfId="0" applyNumberFormat="1" applyFont="1" applyBorder="1" applyAlignment="1">
      <alignment horizontal="center" vertical="center" wrapText="1"/>
    </xf>
    <xf numFmtId="0" fontId="6" fillId="0" borderId="18" xfId="0" applyFont="1" applyBorder="1"/>
    <xf numFmtId="0" fontId="41" fillId="0" borderId="0" xfId="0" applyFont="1" applyFill="1" applyBorder="1" applyAlignment="1">
      <alignment horizontal="center"/>
    </xf>
  </cellXfs>
  <cellStyles count="23">
    <cellStyle name="Comma 2" xfId="1" xr:uid="{00000000-0005-0000-0000-000000000000}"/>
    <cellStyle name="Comma 3" xfId="2" xr:uid="{00000000-0005-0000-0000-000001000000}"/>
    <cellStyle name="Comma 3 2" xfId="3" xr:uid="{00000000-0005-0000-0000-000002000000}"/>
    <cellStyle name="Comma 3 3" xfId="4" xr:uid="{00000000-0005-0000-0000-000003000000}"/>
    <cellStyle name="Comma 4" xfId="5" xr:uid="{00000000-0005-0000-0000-000004000000}"/>
    <cellStyle name="Comma 4 2" xfId="6" xr:uid="{00000000-0005-0000-0000-000005000000}"/>
    <cellStyle name="Comma 5" xfId="7" xr:uid="{00000000-0005-0000-0000-000006000000}"/>
    <cellStyle name="Currency 2" xfId="8" xr:uid="{00000000-0005-0000-0000-000007000000}"/>
    <cellStyle name="Currency 2 2" xfId="22" xr:uid="{685CAF8E-8A49-42CE-B9DC-6D6B0F81B385}"/>
    <cellStyle name="Normaallaad 2" xfId="9" xr:uid="{00000000-0005-0000-0000-000008000000}"/>
    <cellStyle name="Normaallaad 2 2" xfId="10" xr:uid="{00000000-0005-0000-0000-000009000000}"/>
    <cellStyle name="Normaallaad 2 2 2" xfId="11" xr:uid="{00000000-0005-0000-0000-00000A000000}"/>
    <cellStyle name="Normaallaad 3" xfId="12" xr:uid="{00000000-0005-0000-0000-00000B000000}"/>
    <cellStyle name="Normaallaad 4" xfId="13" xr:uid="{00000000-0005-0000-0000-00000C000000}"/>
    <cellStyle name="Normaallaad 67" xfId="14" xr:uid="{00000000-0005-0000-0000-00000D000000}"/>
    <cellStyle name="Normal" xfId="0" builtinId="0"/>
    <cellStyle name="Normal 2" xfId="15" xr:uid="{00000000-0005-0000-0000-00000F000000}"/>
    <cellStyle name="Normal 2 2" xfId="16" xr:uid="{00000000-0005-0000-0000-000010000000}"/>
    <cellStyle name="Normal 3" xfId="17" xr:uid="{00000000-0005-0000-0000-000011000000}"/>
    <cellStyle name="Normal 4" xfId="18" xr:uid="{00000000-0005-0000-0000-000012000000}"/>
    <cellStyle name="Percent" xfId="19" builtinId="5"/>
    <cellStyle name="Percent 2" xfId="20" xr:uid="{00000000-0005-0000-0000-000014000000}"/>
    <cellStyle name="Protsent 2" xfId="21"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isa%203_&#220;&#252;r%20ja%20k&#245;rvalteenuste%20tasud_REHO_muudatus_2_0105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a 3"/>
      <sheetName val="Annuiteetgraafik_bilans"/>
      <sheetName val="Annuiteetgraafik_inv"/>
      <sheetName val="Annuiteetgraafik_sisustus"/>
      <sheetName val="Annuiteetgraafik BIL_107"/>
      <sheetName val="Annuiteetgraafik_INV_107"/>
      <sheetName val="Annuiteetgraafik_TS_107"/>
      <sheetName val="Annuiteetgraafik BIL_RTKlt"/>
      <sheetName val="Annuiteetgraafik_INV_RTKlt"/>
      <sheetName val="Annuiteetgraafik_TS_RTKlt"/>
    </sheetNames>
    <sheetDataSet>
      <sheetData sheetId="0">
        <row r="6">
          <cell r="D6" t="str">
            <v>Vabaduse plats 2, Viljandi linn</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4"/>
  <sheetViews>
    <sheetView tabSelected="1" topLeftCell="B1" zoomScale="90" zoomScaleNormal="90" workbookViewId="0">
      <selection activeCell="A3" sqref="A3:L3"/>
    </sheetView>
  </sheetViews>
  <sheetFormatPr defaultRowHeight="15" x14ac:dyDescent="0.25"/>
  <cols>
    <col min="1" max="1" width="5.42578125" style="83" customWidth="1"/>
    <col min="2" max="2" width="7.7109375" style="83" customWidth="1"/>
    <col min="3" max="3" width="7.85546875" style="83" customWidth="1"/>
    <col min="4" max="4" width="62.85546875" style="83" customWidth="1"/>
    <col min="5" max="8" width="16.85546875" style="83" customWidth="1"/>
    <col min="9" max="10" width="16.85546875" style="144" customWidth="1"/>
    <col min="11" max="11" width="25.7109375" style="83" customWidth="1"/>
    <col min="12" max="12" width="29.42578125" style="83" customWidth="1"/>
    <col min="13" max="13" width="26.28515625" style="83" customWidth="1"/>
    <col min="14" max="15" width="23.85546875" style="83" customWidth="1"/>
    <col min="16" max="16" width="24.85546875" style="83" customWidth="1"/>
    <col min="17" max="17" width="0" style="83" hidden="1" customWidth="1"/>
    <col min="18" max="18" width="11.42578125" style="83" customWidth="1"/>
    <col min="19" max="19" width="9.140625" style="83"/>
    <col min="20" max="20" width="11.28515625" style="83" bestFit="1" customWidth="1"/>
    <col min="21" max="21" width="10.140625" style="83" bestFit="1" customWidth="1"/>
    <col min="22" max="16384" width="9.140625" style="83"/>
  </cols>
  <sheetData>
    <row r="1" spans="1:20" x14ac:dyDescent="0.25">
      <c r="L1" s="84" t="s">
        <v>49</v>
      </c>
    </row>
    <row r="2" spans="1:20" ht="15" customHeight="1" x14ac:dyDescent="0.25"/>
    <row r="3" spans="1:20" ht="18.75" customHeight="1" x14ac:dyDescent="0.3">
      <c r="A3" s="209" t="s">
        <v>73</v>
      </c>
      <c r="B3" s="209"/>
      <c r="C3" s="209"/>
      <c r="D3" s="209"/>
      <c r="E3" s="209"/>
      <c r="F3" s="209"/>
      <c r="G3" s="209"/>
      <c r="H3" s="209"/>
      <c r="I3" s="209"/>
      <c r="J3" s="209"/>
      <c r="K3" s="209"/>
      <c r="L3" s="209"/>
      <c r="M3" s="159"/>
      <c r="N3" s="159"/>
      <c r="O3" s="159"/>
      <c r="P3" s="159"/>
    </row>
    <row r="4" spans="1:20" ht="16.5" customHeight="1" x14ac:dyDescent="0.25"/>
    <row r="5" spans="1:20" x14ac:dyDescent="0.25">
      <c r="C5" s="85" t="s">
        <v>10</v>
      </c>
      <c r="D5" s="1" t="s">
        <v>50</v>
      </c>
      <c r="Q5" s="86"/>
      <c r="R5" s="87"/>
    </row>
    <row r="6" spans="1:20" x14ac:dyDescent="0.25">
      <c r="C6" s="85" t="s">
        <v>11</v>
      </c>
      <c r="D6" s="1" t="s">
        <v>47</v>
      </c>
      <c r="N6" s="88"/>
      <c r="Q6" s="86"/>
      <c r="R6" s="87"/>
      <c r="T6" s="89"/>
    </row>
    <row r="7" spans="1:20" ht="15.75" x14ac:dyDescent="0.25">
      <c r="I7" s="83"/>
      <c r="J7" s="83"/>
      <c r="N7" s="91"/>
      <c r="O7" s="92"/>
      <c r="P7" s="92"/>
      <c r="Q7" s="86"/>
      <c r="R7" s="87"/>
      <c r="S7" s="85"/>
      <c r="T7" s="89"/>
    </row>
    <row r="8" spans="1:20" ht="15" customHeight="1" x14ac:dyDescent="0.25">
      <c r="D8" s="154" t="s">
        <v>74</v>
      </c>
      <c r="E8" s="138">
        <v>816.5</v>
      </c>
      <c r="F8" s="139" t="s">
        <v>59</v>
      </c>
      <c r="G8" s="151"/>
      <c r="H8" s="150"/>
      <c r="I8" s="92"/>
      <c r="J8" s="83"/>
      <c r="L8" s="94"/>
    </row>
    <row r="9" spans="1:20" ht="14.25" customHeight="1" x14ac:dyDescent="0.25">
      <c r="D9" s="93" t="s">
        <v>83</v>
      </c>
      <c r="E9" s="155">
        <v>756.1</v>
      </c>
      <c r="F9" s="156" t="s">
        <v>64</v>
      </c>
      <c r="G9" s="151"/>
      <c r="H9" s="150"/>
      <c r="I9" s="92"/>
      <c r="J9" s="83"/>
      <c r="L9" s="94"/>
    </row>
    <row r="10" spans="1:20" ht="14.25" customHeight="1" x14ac:dyDescent="0.25">
      <c r="D10" s="95" t="s">
        <v>15</v>
      </c>
      <c r="E10" s="140">
        <v>3160</v>
      </c>
      <c r="F10" s="141" t="s">
        <v>60</v>
      </c>
      <c r="G10" s="152"/>
      <c r="H10" s="153"/>
      <c r="I10" s="92"/>
      <c r="J10" s="83"/>
      <c r="K10" s="92"/>
      <c r="L10" s="97"/>
      <c r="O10" s="92"/>
    </row>
    <row r="11" spans="1:20" ht="14.25" customHeight="1" x14ac:dyDescent="0.25">
      <c r="D11" s="142"/>
      <c r="E11" s="148"/>
      <c r="F11" s="148"/>
      <c r="G11" s="149"/>
      <c r="H11" s="149"/>
      <c r="J11" s="158"/>
      <c r="L11" s="158"/>
      <c r="M11" s="143"/>
      <c r="N11" s="157"/>
      <c r="Q11" s="92"/>
    </row>
    <row r="12" spans="1:20" ht="14.25" customHeight="1" x14ac:dyDescent="0.25">
      <c r="D12" s="142"/>
      <c r="E12" s="221" t="s">
        <v>75</v>
      </c>
      <c r="F12" s="221"/>
      <c r="G12" s="208" t="s">
        <v>79</v>
      </c>
      <c r="H12" s="208"/>
      <c r="I12" s="208" t="s">
        <v>81</v>
      </c>
      <c r="J12" s="208"/>
      <c r="K12" s="170"/>
      <c r="L12" s="171"/>
      <c r="O12" s="92"/>
    </row>
    <row r="13" spans="1:20" ht="15.75" thickBot="1" x14ac:dyDescent="0.3">
      <c r="D13" s="92"/>
      <c r="E13" s="226" t="s">
        <v>76</v>
      </c>
      <c r="F13" s="226"/>
      <c r="G13" s="207" t="s">
        <v>80</v>
      </c>
      <c r="H13" s="207"/>
      <c r="I13" s="207" t="s">
        <v>82</v>
      </c>
      <c r="J13" s="207"/>
      <c r="K13" s="169"/>
      <c r="L13" s="169"/>
      <c r="Q13" s="84"/>
      <c r="R13" s="92"/>
    </row>
    <row r="14" spans="1:20" ht="17.25" x14ac:dyDescent="0.25">
      <c r="B14" s="98" t="s">
        <v>18</v>
      </c>
      <c r="C14" s="99"/>
      <c r="D14" s="99"/>
      <c r="E14" s="183" t="s">
        <v>85</v>
      </c>
      <c r="F14" s="184" t="s">
        <v>8</v>
      </c>
      <c r="G14" s="100" t="s">
        <v>57</v>
      </c>
      <c r="H14" s="101" t="s">
        <v>8</v>
      </c>
      <c r="I14" s="100" t="s">
        <v>57</v>
      </c>
      <c r="J14" s="101" t="s">
        <v>8</v>
      </c>
      <c r="K14" s="102" t="s">
        <v>22</v>
      </c>
      <c r="L14" s="103" t="s">
        <v>12</v>
      </c>
    </row>
    <row r="15" spans="1:20" s="165" customFormat="1" ht="15" customHeight="1" x14ac:dyDescent="0.25">
      <c r="B15" s="161"/>
      <c r="C15" s="160" t="s">
        <v>52</v>
      </c>
      <c r="D15" s="162"/>
      <c r="E15" s="185">
        <f>F15/$E$8</f>
        <v>0.20909981628903856</v>
      </c>
      <c r="F15" s="186">
        <v>170.73</v>
      </c>
      <c r="G15" s="174">
        <f t="shared" ref="G15:G23" si="0">H15/$E$9</f>
        <v>0.19678613939955031</v>
      </c>
      <c r="H15" s="175">
        <f>annuiteetgraafik_bilans_10.2020!F17</f>
        <v>148.79</v>
      </c>
      <c r="I15" s="174">
        <f>J15/$E$9</f>
        <v>0.19678613939955031</v>
      </c>
      <c r="J15" s="175">
        <f>H15</f>
        <v>148.79</v>
      </c>
      <c r="K15" s="211" t="s">
        <v>27</v>
      </c>
      <c r="L15" s="163"/>
      <c r="M15" s="164"/>
      <c r="Q15" s="166"/>
      <c r="R15" s="164"/>
      <c r="S15" s="167"/>
    </row>
    <row r="16" spans="1:20" s="165" customFormat="1" ht="15" customHeight="1" x14ac:dyDescent="0.25">
      <c r="B16" s="161"/>
      <c r="C16" s="160" t="s">
        <v>58</v>
      </c>
      <c r="D16" s="162"/>
      <c r="E16" s="185">
        <f>F16/$E$8</f>
        <v>1.4593141457440293</v>
      </c>
      <c r="F16" s="186">
        <f>annuiteetgraafik_inv!F14</f>
        <v>1191.53</v>
      </c>
      <c r="G16" s="174">
        <f t="shared" si="0"/>
        <v>1.5758894326147335</v>
      </c>
      <c r="H16" s="175">
        <f t="shared" ref="H16:H23" si="1">F16</f>
        <v>1191.53</v>
      </c>
      <c r="I16" s="174">
        <f t="shared" ref="I16:I30" si="2">J16/$E$9</f>
        <v>1.5758894326147335</v>
      </c>
      <c r="J16" s="175">
        <f t="shared" ref="J16:J27" si="3">H16</f>
        <v>1191.53</v>
      </c>
      <c r="K16" s="212"/>
      <c r="L16" s="163"/>
      <c r="M16" s="164"/>
      <c r="Q16" s="166"/>
      <c r="R16" s="164"/>
      <c r="S16" s="167"/>
    </row>
    <row r="17" spans="2:19" s="165" customFormat="1" ht="15" customHeight="1" x14ac:dyDescent="0.25">
      <c r="B17" s="161"/>
      <c r="C17" s="160" t="s">
        <v>78</v>
      </c>
      <c r="D17" s="162"/>
      <c r="E17" s="185">
        <f t="shared" ref="E17:E30" si="4">F17/$E$8</f>
        <v>0.17192896509491731</v>
      </c>
      <c r="F17" s="186">
        <f>annuiteetgraafik_sisustus!F14</f>
        <v>140.38</v>
      </c>
      <c r="G17" s="174">
        <f t="shared" si="0"/>
        <v>0.1856632720539611</v>
      </c>
      <c r="H17" s="175">
        <f t="shared" si="1"/>
        <v>140.38</v>
      </c>
      <c r="I17" s="174">
        <f t="shared" si="2"/>
        <v>0.1856632720539611</v>
      </c>
      <c r="J17" s="175">
        <f t="shared" si="3"/>
        <v>140.38</v>
      </c>
      <c r="K17" s="212"/>
      <c r="L17" s="163"/>
      <c r="M17" s="164"/>
      <c r="Q17" s="166"/>
      <c r="R17" s="164"/>
      <c r="S17" s="167"/>
    </row>
    <row r="18" spans="2:19" s="165" customFormat="1" ht="15" customHeight="1" x14ac:dyDescent="0.25">
      <c r="B18" s="161"/>
      <c r="C18" s="160" t="s">
        <v>61</v>
      </c>
      <c r="D18" s="162"/>
      <c r="E18" s="185">
        <f t="shared" si="4"/>
        <v>1.4317207593386404E-2</v>
      </c>
      <c r="F18" s="186">
        <f>'Annuiteetgraafik BIL_107'!F17</f>
        <v>11.69</v>
      </c>
      <c r="G18" s="174">
        <f t="shared" si="0"/>
        <v>1.5460917868006876E-2</v>
      </c>
      <c r="H18" s="175">
        <f t="shared" si="1"/>
        <v>11.69</v>
      </c>
      <c r="I18" s="174">
        <f t="shared" si="2"/>
        <v>1.5460917868006876E-2</v>
      </c>
      <c r="J18" s="175">
        <f t="shared" si="3"/>
        <v>11.69</v>
      </c>
      <c r="K18" s="212"/>
      <c r="L18" s="163"/>
      <c r="M18" s="164"/>
      <c r="Q18" s="166"/>
      <c r="R18" s="164"/>
      <c r="S18" s="167"/>
    </row>
    <row r="19" spans="2:19" s="165" customFormat="1" ht="15" customHeight="1" x14ac:dyDescent="0.25">
      <c r="B19" s="161"/>
      <c r="C19" s="160" t="s">
        <v>66</v>
      </c>
      <c r="D19" s="162"/>
      <c r="E19" s="185">
        <f t="shared" si="4"/>
        <v>0.23053276178812002</v>
      </c>
      <c r="F19" s="186">
        <f>Annuiteetgraafik_INV_107!F14</f>
        <v>188.23</v>
      </c>
      <c r="G19" s="174">
        <f t="shared" si="0"/>
        <v>0.24894855177886521</v>
      </c>
      <c r="H19" s="175">
        <f t="shared" si="1"/>
        <v>188.23</v>
      </c>
      <c r="I19" s="174">
        <f t="shared" si="2"/>
        <v>0.24894855177886521</v>
      </c>
      <c r="J19" s="175">
        <f t="shared" si="3"/>
        <v>188.23</v>
      </c>
      <c r="K19" s="212"/>
      <c r="L19" s="163"/>
      <c r="M19" s="164"/>
      <c r="Q19" s="166"/>
      <c r="R19" s="164"/>
      <c r="S19" s="167"/>
    </row>
    <row r="20" spans="2:19" s="165" customFormat="1" ht="15" customHeight="1" x14ac:dyDescent="0.25">
      <c r="B20" s="161"/>
      <c r="C20" s="160" t="s">
        <v>65</v>
      </c>
      <c r="D20" s="162"/>
      <c r="E20" s="185">
        <f t="shared" si="4"/>
        <v>3.6729944886711573E-2</v>
      </c>
      <c r="F20" s="186">
        <f>Annuiteetgraafik_TS_107!F14</f>
        <v>29.99</v>
      </c>
      <c r="G20" s="174">
        <f t="shared" si="0"/>
        <v>3.9664065599788384E-2</v>
      </c>
      <c r="H20" s="175">
        <f t="shared" si="1"/>
        <v>29.99</v>
      </c>
      <c r="I20" s="174">
        <f t="shared" si="2"/>
        <v>3.9664065599788384E-2</v>
      </c>
      <c r="J20" s="175">
        <f t="shared" si="3"/>
        <v>29.99</v>
      </c>
      <c r="K20" s="212"/>
      <c r="L20" s="163"/>
      <c r="M20" s="164"/>
      <c r="Q20" s="166"/>
      <c r="R20" s="164"/>
      <c r="S20" s="167"/>
    </row>
    <row r="21" spans="2:19" s="165" customFormat="1" ht="15" customHeight="1" x14ac:dyDescent="0.25">
      <c r="B21" s="161"/>
      <c r="C21" s="160" t="s">
        <v>67</v>
      </c>
      <c r="D21" s="162"/>
      <c r="E21" s="185">
        <f t="shared" si="4"/>
        <v>0.11268830373545623</v>
      </c>
      <c r="F21" s="186">
        <f>'Annuiteetgraafik BIL_RTKlt'!F17</f>
        <v>92.01</v>
      </c>
      <c r="G21" s="174">
        <f t="shared" si="0"/>
        <v>0.12169025261208835</v>
      </c>
      <c r="H21" s="175">
        <f t="shared" si="1"/>
        <v>92.01</v>
      </c>
      <c r="I21" s="174">
        <f t="shared" si="2"/>
        <v>0.12169025261208835</v>
      </c>
      <c r="J21" s="175">
        <f t="shared" si="3"/>
        <v>92.01</v>
      </c>
      <c r="K21" s="212"/>
      <c r="L21" s="163"/>
      <c r="M21" s="164"/>
      <c r="Q21" s="166"/>
      <c r="R21" s="164"/>
      <c r="S21" s="167"/>
    </row>
    <row r="22" spans="2:19" s="165" customFormat="1" ht="15" customHeight="1" x14ac:dyDescent="0.25">
      <c r="B22" s="161"/>
      <c r="C22" s="160" t="s">
        <v>68</v>
      </c>
      <c r="D22" s="162"/>
      <c r="E22" s="185">
        <f t="shared" si="4"/>
        <v>1.9086834047764851</v>
      </c>
      <c r="F22" s="186">
        <f>Annuiteetgraafik_INV_RTKlt!F14</f>
        <v>1558.44</v>
      </c>
      <c r="G22" s="174">
        <f t="shared" si="0"/>
        <v>2.0611559317550587</v>
      </c>
      <c r="H22" s="175">
        <f t="shared" si="1"/>
        <v>1558.44</v>
      </c>
      <c r="I22" s="174">
        <f t="shared" si="2"/>
        <v>2.0611559317550587</v>
      </c>
      <c r="J22" s="175">
        <f t="shared" si="3"/>
        <v>1558.44</v>
      </c>
      <c r="K22" s="212"/>
      <c r="L22" s="163"/>
      <c r="M22" s="164"/>
      <c r="Q22" s="166"/>
      <c r="R22" s="164"/>
      <c r="S22" s="167"/>
    </row>
    <row r="23" spans="2:19" s="165" customFormat="1" ht="15" customHeight="1" x14ac:dyDescent="0.25">
      <c r="B23" s="161"/>
      <c r="C23" s="160" t="s">
        <v>69</v>
      </c>
      <c r="D23" s="162"/>
      <c r="E23" s="185">
        <f t="shared" si="4"/>
        <v>0.24449479485609307</v>
      </c>
      <c r="F23" s="186">
        <f>Annuiteetgraafik_TS_RTKlt!F14</f>
        <v>199.63</v>
      </c>
      <c r="G23" s="174">
        <f t="shared" si="0"/>
        <v>0.26402592249702417</v>
      </c>
      <c r="H23" s="175">
        <f t="shared" si="1"/>
        <v>199.63</v>
      </c>
      <c r="I23" s="174">
        <f t="shared" si="2"/>
        <v>0.26402592249702417</v>
      </c>
      <c r="J23" s="175">
        <f t="shared" si="3"/>
        <v>199.63</v>
      </c>
      <c r="K23" s="212"/>
      <c r="L23" s="163"/>
      <c r="M23" s="164"/>
      <c r="Q23" s="166"/>
      <c r="R23" s="164"/>
      <c r="S23" s="167"/>
    </row>
    <row r="24" spans="2:19" ht="15" customHeight="1" x14ac:dyDescent="0.25">
      <c r="B24" s="107">
        <v>400</v>
      </c>
      <c r="C24" s="216" t="s">
        <v>23</v>
      </c>
      <c r="D24" s="217"/>
      <c r="E24" s="185">
        <f t="shared" si="4"/>
        <v>0.68</v>
      </c>
      <c r="F24" s="186">
        <v>555.22</v>
      </c>
      <c r="G24" s="174">
        <f>E24</f>
        <v>0.68</v>
      </c>
      <c r="H24" s="175">
        <f>G24*$E$9</f>
        <v>514.14800000000002</v>
      </c>
      <c r="I24" s="174">
        <f t="shared" si="2"/>
        <v>0.68</v>
      </c>
      <c r="J24" s="175">
        <f t="shared" si="3"/>
        <v>514.14800000000002</v>
      </c>
      <c r="K24" s="212"/>
      <c r="L24" s="104"/>
      <c r="Q24" s="85"/>
      <c r="R24" s="105"/>
      <c r="S24" s="106"/>
    </row>
    <row r="25" spans="2:19" ht="15" customHeight="1" x14ac:dyDescent="0.25">
      <c r="B25" s="107">
        <v>400</v>
      </c>
      <c r="C25" s="109" t="s">
        <v>53</v>
      </c>
      <c r="D25" s="110"/>
      <c r="E25" s="185">
        <f>F25/$E$8</f>
        <v>5.7415799142682182E-2</v>
      </c>
      <c r="F25" s="186">
        <v>46.88</v>
      </c>
      <c r="G25" s="174">
        <f>H25/E9</f>
        <v>6.2002380637481813E-2</v>
      </c>
      <c r="H25" s="175">
        <v>46.88</v>
      </c>
      <c r="I25" s="174">
        <f t="shared" si="2"/>
        <v>6.2002380637481813E-2</v>
      </c>
      <c r="J25" s="175">
        <f t="shared" si="3"/>
        <v>46.88</v>
      </c>
      <c r="K25" s="212"/>
      <c r="L25" s="104"/>
      <c r="Q25" s="85"/>
      <c r="R25" s="105"/>
      <c r="S25" s="106"/>
    </row>
    <row r="26" spans="2:19" ht="15" customHeight="1" x14ac:dyDescent="0.25">
      <c r="B26" s="107">
        <v>400</v>
      </c>
      <c r="C26" s="109" t="s">
        <v>70</v>
      </c>
      <c r="D26" s="110"/>
      <c r="E26" s="185">
        <f t="shared" si="4"/>
        <v>1.2357624004898959E-2</v>
      </c>
      <c r="F26" s="186">
        <v>10.09</v>
      </c>
      <c r="G26" s="174">
        <f>H26/E9</f>
        <v>1.3344795661949477E-2</v>
      </c>
      <c r="H26" s="175">
        <f>F26</f>
        <v>10.09</v>
      </c>
      <c r="I26" s="174">
        <f t="shared" si="2"/>
        <v>1.3344795661949477E-2</v>
      </c>
      <c r="J26" s="175">
        <f t="shared" si="3"/>
        <v>10.09</v>
      </c>
      <c r="K26" s="212"/>
      <c r="L26" s="104"/>
      <c r="Q26" s="85"/>
      <c r="R26" s="105"/>
      <c r="S26" s="106"/>
    </row>
    <row r="27" spans="2:19" ht="15" customHeight="1" x14ac:dyDescent="0.25">
      <c r="B27" s="107">
        <v>400</v>
      </c>
      <c r="C27" s="109" t="s">
        <v>71</v>
      </c>
      <c r="D27" s="110"/>
      <c r="E27" s="185">
        <f t="shared" si="4"/>
        <v>8.1653398652786285E-2</v>
      </c>
      <c r="F27" s="186">
        <v>66.67</v>
      </c>
      <c r="G27" s="174">
        <f>H27/E9</f>
        <v>8.8176167173654271E-2</v>
      </c>
      <c r="H27" s="175">
        <f>F27</f>
        <v>66.67</v>
      </c>
      <c r="I27" s="174">
        <f t="shared" si="2"/>
        <v>8.8176167173654271E-2</v>
      </c>
      <c r="J27" s="175">
        <f t="shared" si="3"/>
        <v>66.67</v>
      </c>
      <c r="K27" s="213"/>
      <c r="L27" s="104"/>
      <c r="Q27" s="85"/>
      <c r="R27" s="105"/>
      <c r="S27" s="106"/>
    </row>
    <row r="28" spans="2:19" ht="15" customHeight="1" x14ac:dyDescent="0.25">
      <c r="B28" s="107">
        <v>100</v>
      </c>
      <c r="C28" s="109" t="s">
        <v>14</v>
      </c>
      <c r="D28" s="110"/>
      <c r="E28" s="185">
        <f t="shared" si="4"/>
        <v>0.33245560318432332</v>
      </c>
      <c r="F28" s="186">
        <v>271.45</v>
      </c>
      <c r="G28" s="174">
        <f>E28</f>
        <v>0.33245560318432332</v>
      </c>
      <c r="H28" s="175">
        <f>G28*$E$9</f>
        <v>251.36968156766687</v>
      </c>
      <c r="I28" s="174">
        <f t="shared" si="2"/>
        <v>0.33843980404164115</v>
      </c>
      <c r="J28" s="175">
        <f>H28*1.018</f>
        <v>255.89433583588487</v>
      </c>
      <c r="K28" s="222" t="s">
        <v>55</v>
      </c>
      <c r="L28" s="104"/>
      <c r="M28" s="105"/>
      <c r="Q28" s="85"/>
      <c r="R28" s="105"/>
      <c r="S28" s="106"/>
    </row>
    <row r="29" spans="2:19" ht="15" customHeight="1" x14ac:dyDescent="0.25">
      <c r="B29" s="107">
        <v>200</v>
      </c>
      <c r="C29" s="96" t="s">
        <v>0</v>
      </c>
      <c r="D29" s="108"/>
      <c r="E29" s="185">
        <f t="shared" si="4"/>
        <v>0.44735151456215555</v>
      </c>
      <c r="F29" s="186">
        <v>365.26251164000001</v>
      </c>
      <c r="G29" s="174">
        <f>E29</f>
        <v>0.44735151456215555</v>
      </c>
      <c r="H29" s="175">
        <f>G29*$E$9</f>
        <v>338.24248016044584</v>
      </c>
      <c r="I29" s="174">
        <f t="shared" si="2"/>
        <v>0.4554038418242744</v>
      </c>
      <c r="J29" s="175">
        <f>H29*1.018</f>
        <v>344.33084480333389</v>
      </c>
      <c r="K29" s="223"/>
      <c r="L29" s="104"/>
      <c r="M29" s="105"/>
      <c r="Q29" s="85"/>
      <c r="R29" s="105"/>
      <c r="S29" s="106"/>
    </row>
    <row r="30" spans="2:19" ht="15" customHeight="1" x14ac:dyDescent="0.25">
      <c r="B30" s="107">
        <v>500</v>
      </c>
      <c r="C30" s="96" t="s">
        <v>1</v>
      </c>
      <c r="D30" s="108"/>
      <c r="E30" s="185">
        <f t="shared" si="4"/>
        <v>2.716962645437844E-2</v>
      </c>
      <c r="F30" s="186">
        <v>22.183999999999997</v>
      </c>
      <c r="G30" s="174">
        <f>E30</f>
        <v>2.716962645437844E-2</v>
      </c>
      <c r="H30" s="175">
        <f>G30*$E$9</f>
        <v>20.54295456215554</v>
      </c>
      <c r="I30" s="174">
        <f t="shared" si="2"/>
        <v>2.7658679730557252E-2</v>
      </c>
      <c r="J30" s="175">
        <f>H30*1.018</f>
        <v>20.912727744274338</v>
      </c>
      <c r="K30" s="224"/>
      <c r="L30" s="104"/>
      <c r="M30" s="105"/>
      <c r="Q30" s="85"/>
      <c r="R30" s="105"/>
      <c r="S30" s="106"/>
    </row>
    <row r="31" spans="2:19" x14ac:dyDescent="0.25">
      <c r="B31" s="111"/>
      <c r="C31" s="112" t="s">
        <v>13</v>
      </c>
      <c r="D31" s="112"/>
      <c r="E31" s="187">
        <f t="shared" ref="E31:I31" si="5">SUM(E15:E30)</f>
        <v>6.0261929107654639</v>
      </c>
      <c r="F31" s="188">
        <f t="shared" si="5"/>
        <v>4920.3865116400011</v>
      </c>
      <c r="G31" s="2">
        <f t="shared" si="5"/>
        <v>6.3597845738530205</v>
      </c>
      <c r="H31" s="113">
        <f t="shared" si="5"/>
        <v>4808.6331162902679</v>
      </c>
      <c r="I31" s="2">
        <f t="shared" si="5"/>
        <v>6.3743101552486356</v>
      </c>
      <c r="J31" s="113">
        <f>SUM(J15:J30)</f>
        <v>4819.6159083834928</v>
      </c>
      <c r="K31" s="114"/>
      <c r="L31" s="115"/>
      <c r="M31" s="116"/>
      <c r="R31" s="105"/>
      <c r="S31" s="106"/>
    </row>
    <row r="32" spans="2:19" x14ac:dyDescent="0.25">
      <c r="B32" s="117"/>
      <c r="C32" s="118"/>
      <c r="D32" s="118"/>
      <c r="E32" s="189"/>
      <c r="F32" s="190"/>
      <c r="G32" s="119"/>
      <c r="H32" s="120"/>
      <c r="I32" s="119"/>
      <c r="J32" s="120"/>
      <c r="K32" s="121"/>
      <c r="L32" s="122"/>
      <c r="M32" s="105"/>
      <c r="R32" s="105"/>
      <c r="S32" s="106"/>
    </row>
    <row r="33" spans="2:19" ht="17.25" x14ac:dyDescent="0.25">
      <c r="B33" s="123" t="s">
        <v>19</v>
      </c>
      <c r="C33" s="112"/>
      <c r="D33" s="112"/>
      <c r="E33" s="191" t="s">
        <v>85</v>
      </c>
      <c r="F33" s="192" t="s">
        <v>8</v>
      </c>
      <c r="G33" s="124" t="s">
        <v>57</v>
      </c>
      <c r="H33" s="125" t="s">
        <v>8</v>
      </c>
      <c r="I33" s="124" t="s">
        <v>57</v>
      </c>
      <c r="J33" s="125" t="s">
        <v>8</v>
      </c>
      <c r="K33" s="126" t="s">
        <v>22</v>
      </c>
      <c r="L33" s="127" t="s">
        <v>12</v>
      </c>
      <c r="M33" s="105"/>
      <c r="N33" s="116"/>
      <c r="R33" s="105"/>
      <c r="S33" s="106"/>
    </row>
    <row r="34" spans="2:19" ht="15.75" customHeight="1" x14ac:dyDescent="0.25">
      <c r="B34" s="107">
        <v>300</v>
      </c>
      <c r="C34" s="217" t="s">
        <v>28</v>
      </c>
      <c r="D34" s="225"/>
      <c r="E34" s="176">
        <f>F34/$E$8</f>
        <v>1.7897391304347825</v>
      </c>
      <c r="F34" s="177">
        <v>1461.3219999999999</v>
      </c>
      <c r="G34" s="176">
        <f>E34</f>
        <v>1.7897391304347825</v>
      </c>
      <c r="H34" s="177">
        <f>G34*$E$9</f>
        <v>1353.2217565217391</v>
      </c>
      <c r="I34" s="176">
        <v>1.84</v>
      </c>
      <c r="J34" s="177">
        <f>I34*$E$9</f>
        <v>1391.2240000000002</v>
      </c>
      <c r="K34" s="222" t="s">
        <v>29</v>
      </c>
      <c r="L34" s="218" t="s">
        <v>63</v>
      </c>
      <c r="Q34" s="85"/>
      <c r="R34" s="105"/>
      <c r="S34" s="106"/>
    </row>
    <row r="35" spans="2:19" ht="15" customHeight="1" x14ac:dyDescent="0.25">
      <c r="B35" s="107">
        <v>600</v>
      </c>
      <c r="C35" s="96" t="s">
        <v>24</v>
      </c>
      <c r="D35" s="108"/>
      <c r="E35" s="176"/>
      <c r="F35" s="177"/>
      <c r="G35" s="176"/>
      <c r="H35" s="177"/>
      <c r="I35" s="176"/>
      <c r="J35" s="177"/>
      <c r="K35" s="223"/>
      <c r="L35" s="219"/>
      <c r="M35" s="105"/>
      <c r="Q35" s="85"/>
      <c r="R35" s="105"/>
      <c r="S35" s="106"/>
    </row>
    <row r="36" spans="2:19" ht="15" customHeight="1" x14ac:dyDescent="0.25">
      <c r="B36" s="107"/>
      <c r="C36" s="96">
        <v>610</v>
      </c>
      <c r="D36" s="108" t="s">
        <v>2</v>
      </c>
      <c r="E36" s="176">
        <f t="shared" ref="E36:E39" si="6">F36/$E$8</f>
        <v>0.32261971830985914</v>
      </c>
      <c r="F36" s="177">
        <v>263.41899999999998</v>
      </c>
      <c r="G36" s="176">
        <f>E36</f>
        <v>0.32261971830985914</v>
      </c>
      <c r="H36" s="177">
        <f>G36*$E$9</f>
        <v>243.9327690140845</v>
      </c>
      <c r="I36" s="176">
        <v>0.4</v>
      </c>
      <c r="J36" s="177">
        <f>I36*$E$9</f>
        <v>302.44</v>
      </c>
      <c r="K36" s="223"/>
      <c r="L36" s="219"/>
      <c r="M36" s="105"/>
      <c r="Q36" s="85"/>
      <c r="R36" s="105"/>
      <c r="S36" s="106"/>
    </row>
    <row r="37" spans="2:19" x14ac:dyDescent="0.25">
      <c r="B37" s="107"/>
      <c r="C37" s="96">
        <v>620</v>
      </c>
      <c r="D37" s="108" t="s">
        <v>3</v>
      </c>
      <c r="E37" s="176">
        <f t="shared" si="6"/>
        <v>0.68564115125535829</v>
      </c>
      <c r="F37" s="177">
        <v>559.82600000000002</v>
      </c>
      <c r="G37" s="176">
        <f>E37</f>
        <v>0.68564115125535829</v>
      </c>
      <c r="H37" s="177">
        <f>G37*$E$9</f>
        <v>518.41327446417642</v>
      </c>
      <c r="I37" s="176">
        <v>0.74</v>
      </c>
      <c r="J37" s="177">
        <f>I37*$E$9</f>
        <v>559.51400000000001</v>
      </c>
      <c r="K37" s="223"/>
      <c r="L37" s="219"/>
      <c r="M37" s="105"/>
      <c r="Q37" s="85"/>
      <c r="R37" s="105"/>
      <c r="S37" s="106"/>
    </row>
    <row r="38" spans="2:19" x14ac:dyDescent="0.25">
      <c r="B38" s="107"/>
      <c r="C38" s="96">
        <v>630</v>
      </c>
      <c r="D38" s="108" t="s">
        <v>4</v>
      </c>
      <c r="E38" s="176">
        <f t="shared" si="6"/>
        <v>5.6515615431720755E-2</v>
      </c>
      <c r="F38" s="177">
        <v>46.144999999999996</v>
      </c>
      <c r="G38" s="176">
        <f>E38</f>
        <v>5.6515615431720755E-2</v>
      </c>
      <c r="H38" s="177">
        <f>G38*$E$9</f>
        <v>42.731456827924063</v>
      </c>
      <c r="I38" s="176">
        <v>0.04</v>
      </c>
      <c r="J38" s="177">
        <f>I38*$E$9</f>
        <v>30.244</v>
      </c>
      <c r="K38" s="223"/>
      <c r="L38" s="219"/>
      <c r="M38" s="105"/>
      <c r="Q38" s="85"/>
      <c r="R38" s="105"/>
      <c r="S38" s="106"/>
    </row>
    <row r="39" spans="2:19" ht="15.75" customHeight="1" x14ac:dyDescent="0.25">
      <c r="B39" s="107">
        <v>700</v>
      </c>
      <c r="C39" s="217" t="s">
        <v>30</v>
      </c>
      <c r="D39" s="225"/>
      <c r="E39" s="176">
        <f t="shared" si="6"/>
        <v>1.9960808328230249E-2</v>
      </c>
      <c r="F39" s="177">
        <v>16.297999999999998</v>
      </c>
      <c r="G39" s="176">
        <f>E39</f>
        <v>1.9960808328230249E-2</v>
      </c>
      <c r="H39" s="177">
        <f>G39*$E$9</f>
        <v>15.092367176974891</v>
      </c>
      <c r="I39" s="176">
        <v>0.02</v>
      </c>
      <c r="J39" s="177">
        <f>I39*$E$9</f>
        <v>15.122</v>
      </c>
      <c r="K39" s="224"/>
      <c r="L39" s="220"/>
      <c r="M39" s="105"/>
      <c r="Q39" s="85"/>
      <c r="R39" s="105"/>
      <c r="S39" s="106"/>
    </row>
    <row r="40" spans="2:19" ht="15" customHeight="1" thickBot="1" x14ac:dyDescent="0.3">
      <c r="B40" s="128"/>
      <c r="C40" s="129" t="s">
        <v>16</v>
      </c>
      <c r="D40" s="129"/>
      <c r="E40" s="172">
        <f t="shared" ref="E40:J40" si="7">SUM(E34:E39)</f>
        <v>2.8744764237599512</v>
      </c>
      <c r="F40" s="173">
        <f t="shared" si="7"/>
        <v>2347.0099999999998</v>
      </c>
      <c r="G40" s="172">
        <f t="shared" si="7"/>
        <v>2.8744764237599512</v>
      </c>
      <c r="H40" s="173">
        <f t="shared" si="7"/>
        <v>2173.3916240048984</v>
      </c>
      <c r="I40" s="172">
        <f t="shared" si="7"/>
        <v>3.0400000000000005</v>
      </c>
      <c r="J40" s="173">
        <f t="shared" si="7"/>
        <v>2298.5440000000003</v>
      </c>
      <c r="K40" s="130"/>
      <c r="L40" s="131"/>
      <c r="M40" s="105"/>
      <c r="R40" s="105"/>
      <c r="S40" s="106"/>
    </row>
    <row r="41" spans="2:19" ht="17.25" customHeight="1" x14ac:dyDescent="0.25">
      <c r="B41" s="132"/>
      <c r="C41" s="92"/>
      <c r="D41" s="92"/>
      <c r="E41" s="189"/>
      <c r="F41" s="193"/>
      <c r="G41" s="119"/>
      <c r="H41" s="178"/>
      <c r="I41" s="119"/>
      <c r="J41" s="178"/>
      <c r="K41" s="133"/>
      <c r="M41" s="105"/>
    </row>
    <row r="42" spans="2:19" ht="15" customHeight="1" x14ac:dyDescent="0.25">
      <c r="B42" s="214" t="s">
        <v>20</v>
      </c>
      <c r="C42" s="214"/>
      <c r="D42" s="214"/>
      <c r="E42" s="189">
        <f>E40+E31</f>
        <v>8.9006693345254142</v>
      </c>
      <c r="F42" s="193">
        <f>ROUND(F40+F31,2)</f>
        <v>7267.4</v>
      </c>
      <c r="G42" s="119">
        <f>G40+G31</f>
        <v>9.2342609976129708</v>
      </c>
      <c r="H42" s="178">
        <f>ROUND(H40+H31,2)</f>
        <v>6982.02</v>
      </c>
      <c r="I42" s="119">
        <f>I40+I31</f>
        <v>9.4143101552486357</v>
      </c>
      <c r="J42" s="178">
        <f>ROUND(J40+J31,2)</f>
        <v>7118.16</v>
      </c>
      <c r="K42" s="133"/>
    </row>
    <row r="43" spans="2:19" x14ac:dyDescent="0.25">
      <c r="B43" s="132" t="s">
        <v>9</v>
      </c>
      <c r="C43" s="134"/>
      <c r="D43" s="3">
        <v>0.2</v>
      </c>
      <c r="E43" s="194">
        <f>E42*D43</f>
        <v>1.780133866905083</v>
      </c>
      <c r="F43" s="193">
        <f>ROUND(F42*D43,2)</f>
        <v>1453.48</v>
      </c>
      <c r="G43" s="179">
        <f>G42*D43</f>
        <v>1.8468521995225942</v>
      </c>
      <c r="H43" s="178">
        <f>ROUND(H42*D43,2)</f>
        <v>1396.4</v>
      </c>
      <c r="I43" s="179">
        <f>I42*D43</f>
        <v>1.8828620310497273</v>
      </c>
      <c r="J43" s="178">
        <f>ROUND(J42*D43,2)</f>
        <v>1423.63</v>
      </c>
    </row>
    <row r="44" spans="2:19" x14ac:dyDescent="0.25">
      <c r="B44" s="92" t="s">
        <v>17</v>
      </c>
      <c r="C44" s="92"/>
      <c r="D44" s="92"/>
      <c r="E44" s="189">
        <f t="shared" ref="E44:F44" si="8">E43+E42</f>
        <v>10.680803201430496</v>
      </c>
      <c r="F44" s="193">
        <f t="shared" si="8"/>
        <v>8720.8799999999992</v>
      </c>
      <c r="G44" s="119">
        <f t="shared" ref="G44:H44" si="9">G43+G42</f>
        <v>11.081113197135565</v>
      </c>
      <c r="H44" s="178">
        <f t="shared" si="9"/>
        <v>8378.42</v>
      </c>
      <c r="I44" s="119">
        <f t="shared" ref="I44:J44" si="10">I43+I42</f>
        <v>11.297172186298363</v>
      </c>
      <c r="J44" s="178">
        <f t="shared" si="10"/>
        <v>8541.7900000000009</v>
      </c>
      <c r="K44" s="133"/>
    </row>
    <row r="45" spans="2:19" x14ac:dyDescent="0.25">
      <c r="B45" s="92" t="s">
        <v>25</v>
      </c>
      <c r="C45" s="92"/>
      <c r="D45" s="92"/>
      <c r="E45" s="195" t="s">
        <v>77</v>
      </c>
      <c r="F45" s="193">
        <f>F42*9</f>
        <v>65406.6</v>
      </c>
      <c r="G45" s="180" t="s">
        <v>84</v>
      </c>
      <c r="H45" s="178">
        <f>H42*3</f>
        <v>20946.060000000001</v>
      </c>
      <c r="I45" s="180" t="s">
        <v>62</v>
      </c>
      <c r="J45" s="178">
        <f>J42*12</f>
        <v>85417.919999999998</v>
      </c>
      <c r="K45" s="135"/>
      <c r="L45" s="136"/>
    </row>
    <row r="46" spans="2:19" ht="15.75" thickBot="1" x14ac:dyDescent="0.3">
      <c r="B46" s="92" t="s">
        <v>26</v>
      </c>
      <c r="C46" s="92"/>
      <c r="D46" s="92"/>
      <c r="E46" s="196" t="s">
        <v>77</v>
      </c>
      <c r="F46" s="197">
        <f>F44*9</f>
        <v>78487.92</v>
      </c>
      <c r="G46" s="181" t="s">
        <v>84</v>
      </c>
      <c r="H46" s="182">
        <f>H44*3</f>
        <v>25135.260000000002</v>
      </c>
      <c r="I46" s="181" t="s">
        <v>62</v>
      </c>
      <c r="J46" s="182">
        <f>J44*12</f>
        <v>102501.48000000001</v>
      </c>
      <c r="K46" s="105"/>
      <c r="L46" s="116"/>
    </row>
    <row r="47" spans="2:19" ht="15.75" x14ac:dyDescent="0.25">
      <c r="B47" s="215"/>
      <c r="C47" s="215"/>
      <c r="D47" s="215"/>
      <c r="E47" s="215"/>
      <c r="F47" s="215"/>
      <c r="G47" s="137"/>
      <c r="H47" s="137"/>
      <c r="I47" s="145"/>
      <c r="J47" s="145"/>
      <c r="K47" s="137"/>
      <c r="L47" s="137"/>
      <c r="M47" s="137"/>
      <c r="N47" s="91"/>
    </row>
    <row r="48" spans="2:19" ht="39.75" customHeight="1" x14ac:dyDescent="0.25">
      <c r="B48" s="210" t="s">
        <v>56</v>
      </c>
      <c r="C48" s="210"/>
      <c r="D48" s="210"/>
      <c r="E48" s="210"/>
      <c r="F48" s="210"/>
      <c r="G48" s="210"/>
      <c r="H48" s="210"/>
      <c r="I48" s="210"/>
      <c r="J48" s="210"/>
      <c r="K48" s="147"/>
      <c r="L48" s="147"/>
      <c r="M48" s="147"/>
      <c r="N48" s="147"/>
    </row>
    <row r="49" spans="2:14" ht="15.75" x14ac:dyDescent="0.25">
      <c r="B49" s="91"/>
      <c r="C49" s="91"/>
      <c r="D49" s="91"/>
      <c r="E49" s="91"/>
      <c r="F49" s="91"/>
      <c r="G49" s="91"/>
      <c r="H49" s="91"/>
      <c r="I49" s="146"/>
      <c r="J49" s="146"/>
      <c r="K49" s="91"/>
      <c r="L49" s="91"/>
      <c r="M49" s="91"/>
      <c r="N49" s="91"/>
    </row>
    <row r="50" spans="2:14" ht="15.75" x14ac:dyDescent="0.25">
      <c r="B50" s="91"/>
      <c r="C50" s="91"/>
      <c r="D50" s="91"/>
      <c r="E50" s="91"/>
      <c r="F50" s="91"/>
      <c r="G50" s="91"/>
      <c r="H50" s="91"/>
      <c r="I50" s="146"/>
      <c r="J50" s="146"/>
      <c r="K50" s="91"/>
      <c r="L50" s="91"/>
      <c r="M50" s="91"/>
      <c r="N50" s="91"/>
    </row>
    <row r="51" spans="2:14" x14ac:dyDescent="0.25">
      <c r="B51" s="92" t="s">
        <v>5</v>
      </c>
      <c r="C51" s="92"/>
      <c r="D51" s="92"/>
      <c r="E51" s="92" t="s">
        <v>7</v>
      </c>
      <c r="G51" s="92"/>
      <c r="I51" s="143"/>
      <c r="K51" s="92"/>
    </row>
    <row r="53" spans="2:14" x14ac:dyDescent="0.25">
      <c r="B53" s="90" t="s">
        <v>6</v>
      </c>
      <c r="C53" s="90"/>
      <c r="D53" s="90"/>
      <c r="E53" s="90" t="s">
        <v>6</v>
      </c>
      <c r="F53" s="90"/>
      <c r="G53" s="90"/>
      <c r="H53" s="90"/>
      <c r="K53" s="90"/>
      <c r="L53" s="90"/>
      <c r="M53" s="90"/>
    </row>
    <row r="54" spans="2:14" ht="15.75" x14ac:dyDescent="0.25">
      <c r="B54" s="91"/>
      <c r="C54" s="91"/>
      <c r="D54" s="91"/>
      <c r="E54" s="91"/>
      <c r="F54" s="91"/>
      <c r="G54" s="91"/>
      <c r="H54" s="91"/>
      <c r="I54" s="146"/>
      <c r="J54" s="146"/>
      <c r="K54" s="91"/>
      <c r="L54" s="91"/>
      <c r="M54" s="91"/>
      <c r="N54" s="91"/>
    </row>
  </sheetData>
  <mergeCells count="17">
    <mergeCell ref="G12:H12"/>
    <mergeCell ref="G13:H13"/>
    <mergeCell ref="I12:J12"/>
    <mergeCell ref="I13:J13"/>
    <mergeCell ref="A3:L3"/>
    <mergeCell ref="B48:J48"/>
    <mergeCell ref="K15:K27"/>
    <mergeCell ref="B42:D42"/>
    <mergeCell ref="B47:F47"/>
    <mergeCell ref="C24:D24"/>
    <mergeCell ref="L34:L39"/>
    <mergeCell ref="E12:F12"/>
    <mergeCell ref="K28:K30"/>
    <mergeCell ref="C34:D34"/>
    <mergeCell ref="K34:K39"/>
    <mergeCell ref="C39:D39"/>
    <mergeCell ref="E13:F13"/>
  </mergeCells>
  <phoneticPr fontId="43"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5CDBE-885D-46B0-80DF-7AB856980284}">
  <sheetPr>
    <tabColor theme="8" tint="0.79998168889431442"/>
  </sheetPr>
  <dimension ref="A1:R133"/>
  <sheetViews>
    <sheetView workbookViewId="0">
      <selection activeCell="F28" sqref="F28"/>
    </sheetView>
  </sheetViews>
  <sheetFormatPr defaultRowHeight="15" x14ac:dyDescent="0.25"/>
  <cols>
    <col min="1" max="1" width="9.140625" style="49"/>
    <col min="2" max="2" width="7.85546875" style="49" customWidth="1"/>
    <col min="3" max="3" width="14.7109375" style="49" customWidth="1"/>
    <col min="4" max="4" width="14.28515625" style="49" customWidth="1"/>
    <col min="5" max="7" width="14.7109375" style="49" customWidth="1"/>
    <col min="8" max="11" width="9.140625" style="49"/>
    <col min="12" max="12" width="9.140625" style="65"/>
    <col min="13" max="13" width="7.85546875" style="65" customWidth="1"/>
    <col min="14" max="14" width="14.7109375" style="65" customWidth="1"/>
    <col min="15" max="15" width="14.28515625" style="65" customWidth="1"/>
    <col min="16" max="18" width="14.7109375" style="65" customWidth="1"/>
    <col min="19" max="16384" width="9.140625" style="49"/>
  </cols>
  <sheetData>
    <row r="1" spans="1:18" x14ac:dyDescent="0.25">
      <c r="A1" s="4"/>
      <c r="B1" s="4"/>
      <c r="C1" s="4"/>
      <c r="D1" s="4"/>
      <c r="E1" s="4"/>
      <c r="F1" s="4"/>
      <c r="G1" s="5"/>
      <c r="L1" s="51"/>
      <c r="M1" s="51"/>
      <c r="N1" s="51"/>
      <c r="O1" s="51"/>
      <c r="P1" s="51"/>
      <c r="Q1" s="51"/>
      <c r="R1" s="52"/>
    </row>
    <row r="2" spans="1:18" x14ac:dyDescent="0.25">
      <c r="A2" s="4"/>
      <c r="B2" s="4"/>
      <c r="C2" s="4"/>
      <c r="D2" s="4"/>
      <c r="E2" s="4"/>
      <c r="F2" s="6"/>
      <c r="G2" s="7"/>
      <c r="L2" s="51"/>
      <c r="M2" s="51"/>
      <c r="N2" s="51"/>
      <c r="O2" s="51"/>
      <c r="P2" s="51"/>
      <c r="Q2" s="62"/>
      <c r="R2" s="53"/>
    </row>
    <row r="3" spans="1:18" x14ac:dyDescent="0.25">
      <c r="A3" s="4"/>
      <c r="B3" s="4"/>
      <c r="C3" s="4"/>
      <c r="D3" s="4"/>
      <c r="E3" s="4"/>
      <c r="F3" s="6"/>
      <c r="G3" s="7"/>
      <c r="L3" s="51"/>
      <c r="M3" s="51"/>
      <c r="N3" s="51"/>
      <c r="O3" s="51"/>
      <c r="P3" s="51"/>
      <c r="Q3" s="62"/>
      <c r="R3" s="53"/>
    </row>
    <row r="4" spans="1:18" ht="21" x14ac:dyDescent="0.35">
      <c r="A4" s="4"/>
      <c r="B4" s="8" t="str">
        <f>"Kapitalikomponendi annuiteetmaksegraafik - "&amp;'[1]Lisa 3'!D6</f>
        <v>Kapitalikomponendi annuiteetmaksegraafik - Vabaduse plats 2, Viljandi linn</v>
      </c>
      <c r="C4" s="4"/>
      <c r="D4" s="4"/>
      <c r="E4" s="9"/>
      <c r="F4" s="10"/>
      <c r="G4" s="4"/>
      <c r="K4" s="45"/>
      <c r="L4" s="51"/>
      <c r="M4" s="54" t="s">
        <v>54</v>
      </c>
      <c r="N4" s="51"/>
      <c r="O4" s="51"/>
      <c r="P4" s="62"/>
      <c r="Q4" s="55"/>
      <c r="R4" s="51"/>
    </row>
    <row r="5" spans="1:18" x14ac:dyDescent="0.25">
      <c r="A5" s="4"/>
      <c r="B5" s="4"/>
      <c r="C5" s="4"/>
      <c r="D5" s="4"/>
      <c r="E5" s="4"/>
      <c r="F5" s="10"/>
      <c r="G5" s="4"/>
      <c r="K5" s="43"/>
      <c r="L5" s="51"/>
      <c r="M5" s="51"/>
      <c r="N5" s="51"/>
      <c r="O5" s="51"/>
      <c r="P5" s="51"/>
      <c r="Q5" s="55"/>
      <c r="R5" s="51"/>
    </row>
    <row r="6" spans="1:18" x14ac:dyDescent="0.25">
      <c r="A6" s="4"/>
      <c r="B6" s="11" t="s">
        <v>31</v>
      </c>
      <c r="C6" s="12"/>
      <c r="D6" s="13"/>
      <c r="E6" s="14">
        <v>43831</v>
      </c>
      <c r="F6" s="15"/>
      <c r="G6" s="4"/>
      <c r="K6" s="31"/>
      <c r="L6" s="51"/>
      <c r="M6" s="56" t="s">
        <v>31</v>
      </c>
      <c r="N6" s="57"/>
      <c r="O6" s="58"/>
      <c r="P6" s="59">
        <f>E6</f>
        <v>43831</v>
      </c>
      <c r="Q6" s="60"/>
      <c r="R6" s="51"/>
    </row>
    <row r="7" spans="1:18" x14ac:dyDescent="0.25">
      <c r="A7" s="4"/>
      <c r="B7" s="16" t="s">
        <v>32</v>
      </c>
      <c r="C7" s="28"/>
      <c r="E7" s="205">
        <v>106</v>
      </c>
      <c r="F7" s="18" t="s">
        <v>21</v>
      </c>
      <c r="K7" s="33"/>
      <c r="L7" s="51"/>
      <c r="M7" s="61" t="s">
        <v>32</v>
      </c>
      <c r="N7" s="62"/>
      <c r="P7" s="63">
        <f t="shared" ref="P7:P10" si="0">E7</f>
        <v>106</v>
      </c>
      <c r="Q7" s="64" t="s">
        <v>21</v>
      </c>
    </row>
    <row r="8" spans="1:18" x14ac:dyDescent="0.25">
      <c r="A8" s="4"/>
      <c r="B8" s="16" t="s">
        <v>36</v>
      </c>
      <c r="C8" s="28"/>
      <c r="D8" s="42">
        <f>E6-1</f>
        <v>43830</v>
      </c>
      <c r="E8" s="46">
        <v>17507.019846306364</v>
      </c>
      <c r="F8" s="18" t="s">
        <v>34</v>
      </c>
      <c r="K8" s="33"/>
      <c r="L8" s="51"/>
      <c r="M8" s="61" t="s">
        <v>36</v>
      </c>
      <c r="N8" s="62"/>
      <c r="O8" s="66">
        <f>P6-1</f>
        <v>43830</v>
      </c>
      <c r="P8" s="78">
        <f t="shared" si="0"/>
        <v>17507.019846306364</v>
      </c>
      <c r="Q8" s="64" t="s">
        <v>34</v>
      </c>
    </row>
    <row r="9" spans="1:18" x14ac:dyDescent="0.25">
      <c r="A9" s="4"/>
      <c r="B9" s="16" t="s">
        <v>37</v>
      </c>
      <c r="C9" s="28"/>
      <c r="D9" s="204">
        <f>EDATE(D8,E7)</f>
        <v>47057</v>
      </c>
      <c r="E9" s="46">
        <v>0</v>
      </c>
      <c r="F9" s="18" t="s">
        <v>34</v>
      </c>
      <c r="G9" s="47"/>
      <c r="K9" s="33"/>
      <c r="L9" s="51"/>
      <c r="M9" s="61" t="s">
        <v>37</v>
      </c>
      <c r="N9" s="62"/>
      <c r="O9" s="66">
        <f>EDATE(O8,P7)</f>
        <v>47057</v>
      </c>
      <c r="P9" s="78">
        <f t="shared" si="0"/>
        <v>0</v>
      </c>
      <c r="Q9" s="64" t="s">
        <v>34</v>
      </c>
      <c r="R9" s="68"/>
    </row>
    <row r="10" spans="1:18" x14ac:dyDescent="0.25">
      <c r="A10" s="4"/>
      <c r="B10" s="20" t="s">
        <v>48</v>
      </c>
      <c r="C10" s="21"/>
      <c r="D10" s="22"/>
      <c r="E10" s="50">
        <v>4.3999999999999997E-2</v>
      </c>
      <c r="F10" s="23"/>
      <c r="G10" s="24"/>
      <c r="K10" s="33"/>
      <c r="L10" s="51"/>
      <c r="M10" s="69" t="s">
        <v>48</v>
      </c>
      <c r="N10" s="70"/>
      <c r="O10" s="71"/>
      <c r="P10" s="72">
        <f t="shared" si="0"/>
        <v>4.3999999999999997E-2</v>
      </c>
      <c r="Q10" s="73"/>
      <c r="R10" s="51"/>
    </row>
    <row r="11" spans="1:18" x14ac:dyDescent="0.25">
      <c r="A11" s="4"/>
      <c r="B11" s="17"/>
      <c r="C11" s="28"/>
      <c r="E11" s="25"/>
      <c r="F11" s="17"/>
      <c r="G11" s="24"/>
      <c r="K11" s="33"/>
      <c r="L11" s="51"/>
      <c r="M11" s="63"/>
      <c r="N11" s="62"/>
      <c r="P11" s="74"/>
      <c r="Q11" s="63"/>
      <c r="R11" s="51"/>
    </row>
    <row r="12" spans="1:18" x14ac:dyDescent="0.25">
      <c r="K12" s="33"/>
    </row>
    <row r="13" spans="1:18" ht="15.75" thickBot="1" x14ac:dyDescent="0.3">
      <c r="A13" s="26" t="s">
        <v>38</v>
      </c>
      <c r="B13" s="26" t="s">
        <v>39</v>
      </c>
      <c r="C13" s="26" t="s">
        <v>40</v>
      </c>
      <c r="D13" s="26" t="s">
        <v>41</v>
      </c>
      <c r="E13" s="26" t="s">
        <v>42</v>
      </c>
      <c r="F13" s="26" t="s">
        <v>43</v>
      </c>
      <c r="G13" s="26" t="s">
        <v>44</v>
      </c>
      <c r="K13" s="33"/>
      <c r="L13" s="75" t="s">
        <v>38</v>
      </c>
      <c r="M13" s="75" t="s">
        <v>39</v>
      </c>
      <c r="N13" s="75" t="s">
        <v>40</v>
      </c>
      <c r="O13" s="75" t="s">
        <v>41</v>
      </c>
      <c r="P13" s="75" t="s">
        <v>42</v>
      </c>
      <c r="Q13" s="75" t="s">
        <v>43</v>
      </c>
      <c r="R13" s="75" t="s">
        <v>44</v>
      </c>
    </row>
    <row r="14" spans="1:18" x14ac:dyDescent="0.25">
      <c r="A14" s="27">
        <f>E6</f>
        <v>43831</v>
      </c>
      <c r="B14" s="28">
        <v>1</v>
      </c>
      <c r="C14" s="10">
        <f>E8</f>
        <v>17507.019846306364</v>
      </c>
      <c r="D14" s="29">
        <f>ROUND(C14*$E$10/12,2)</f>
        <v>64.19</v>
      </c>
      <c r="E14" s="29">
        <f>PPMT($E$10/12,B14,$E$7,-$E$8,$E$9,0)</f>
        <v>135.43710214050901</v>
      </c>
      <c r="F14" s="29">
        <f>ROUND(PMT($E$10/12,E7,-E8,E9),2)</f>
        <v>199.63</v>
      </c>
      <c r="G14" s="29">
        <f>C14-E14</f>
        <v>17371.582744165855</v>
      </c>
      <c r="K14" s="33"/>
      <c r="L14" s="76">
        <f>P6</f>
        <v>43831</v>
      </c>
      <c r="M14" s="62">
        <v>1</v>
      </c>
      <c r="N14" s="55">
        <f>P8</f>
        <v>17507.019846306364</v>
      </c>
      <c r="O14" s="77">
        <f>ROUND(N14*$P$10/12,2)</f>
        <v>64.19</v>
      </c>
      <c r="P14" s="77">
        <f>PPMT($P$10/12,M14,$P$7,-$P$8,$P$9,0)</f>
        <v>135.43710214050901</v>
      </c>
      <c r="Q14" s="77">
        <f>ROUND(PMT($P$10/12,P7,-P8,P9),2)</f>
        <v>199.63</v>
      </c>
      <c r="R14" s="77">
        <f>N14-P14</f>
        <v>17371.582744165855</v>
      </c>
    </row>
    <row r="15" spans="1:18" x14ac:dyDescent="0.25">
      <c r="A15" s="27">
        <f>EDATE(A14,1)</f>
        <v>43862</v>
      </c>
      <c r="B15" s="28">
        <v>2</v>
      </c>
      <c r="C15" s="10">
        <f>G14</f>
        <v>17371.582744165855</v>
      </c>
      <c r="D15" s="29">
        <f t="shared" ref="D15:D72" si="1">ROUND(C15*$E$10/12,2)</f>
        <v>63.7</v>
      </c>
      <c r="E15" s="29">
        <f t="shared" ref="E15:E78" si="2">PPMT($E$10/12,B15,$E$7,-$E$8,$E$9,0)</f>
        <v>135.93370484835756</v>
      </c>
      <c r="F15" s="29">
        <f>F14</f>
        <v>199.63</v>
      </c>
      <c r="G15" s="29">
        <f t="shared" ref="G15:G72" si="3">C15-E15</f>
        <v>17235.649039317497</v>
      </c>
      <c r="K15" s="33"/>
      <c r="L15" s="76">
        <f>EDATE(L14,1)</f>
        <v>43862</v>
      </c>
      <c r="M15" s="62">
        <v>2</v>
      </c>
      <c r="N15" s="55">
        <f>R14</f>
        <v>17371.582744165855</v>
      </c>
      <c r="O15" s="77">
        <f t="shared" ref="O15:O78" si="4">ROUND(N15*$P$10/12,2)</f>
        <v>63.7</v>
      </c>
      <c r="P15" s="77">
        <f t="shared" ref="P15:P78" si="5">PPMT($P$10/12,M15,$P$7,-$P$8,$P$9,0)</f>
        <v>135.93370484835756</v>
      </c>
      <c r="Q15" s="77">
        <f>Q14</f>
        <v>199.63</v>
      </c>
      <c r="R15" s="77">
        <f t="shared" ref="R15:R72" si="6">N15-P15</f>
        <v>17235.649039317497</v>
      </c>
    </row>
    <row r="16" spans="1:18" x14ac:dyDescent="0.25">
      <c r="A16" s="27">
        <f>EDATE(A15,1)</f>
        <v>43891</v>
      </c>
      <c r="B16" s="28">
        <v>3</v>
      </c>
      <c r="C16" s="10">
        <f>G15</f>
        <v>17235.649039317497</v>
      </c>
      <c r="D16" s="29">
        <f t="shared" si="1"/>
        <v>63.2</v>
      </c>
      <c r="E16" s="29">
        <f t="shared" si="2"/>
        <v>136.43212843280156</v>
      </c>
      <c r="F16" s="29">
        <f t="shared" ref="F16:F79" si="7">F15</f>
        <v>199.63</v>
      </c>
      <c r="G16" s="29">
        <f t="shared" si="3"/>
        <v>17099.216910884697</v>
      </c>
      <c r="K16" s="33"/>
      <c r="L16" s="76">
        <f>EDATE(L15,1)</f>
        <v>43891</v>
      </c>
      <c r="M16" s="62">
        <v>3</v>
      </c>
      <c r="N16" s="55">
        <f>R15</f>
        <v>17235.649039317497</v>
      </c>
      <c r="O16" s="77">
        <f t="shared" si="4"/>
        <v>63.2</v>
      </c>
      <c r="P16" s="77">
        <f t="shared" si="5"/>
        <v>136.43212843280156</v>
      </c>
      <c r="Q16" s="77">
        <f t="shared" ref="Q16:Q79" si="8">Q15</f>
        <v>199.63</v>
      </c>
      <c r="R16" s="77">
        <f t="shared" si="6"/>
        <v>17099.216910884697</v>
      </c>
    </row>
    <row r="17" spans="1:18" x14ac:dyDescent="0.25">
      <c r="A17" s="27">
        <f t="shared" ref="A17:A80" si="9">EDATE(A16,1)</f>
        <v>43922</v>
      </c>
      <c r="B17" s="28">
        <v>4</v>
      </c>
      <c r="C17" s="10">
        <f t="shared" ref="C17:C72" si="10">G16</f>
        <v>17099.216910884697</v>
      </c>
      <c r="D17" s="29">
        <f t="shared" si="1"/>
        <v>62.7</v>
      </c>
      <c r="E17" s="29">
        <f t="shared" si="2"/>
        <v>136.93237957038849</v>
      </c>
      <c r="F17" s="29">
        <f t="shared" si="7"/>
        <v>199.63</v>
      </c>
      <c r="G17" s="29">
        <f t="shared" si="3"/>
        <v>16962.284531314308</v>
      </c>
      <c r="K17" s="33"/>
      <c r="L17" s="76">
        <f t="shared" ref="L17:L80" si="11">EDATE(L16,1)</f>
        <v>43922</v>
      </c>
      <c r="M17" s="62">
        <v>4</v>
      </c>
      <c r="N17" s="55">
        <f t="shared" ref="N17:N72" si="12">R16</f>
        <v>17099.216910884697</v>
      </c>
      <c r="O17" s="77">
        <f t="shared" si="4"/>
        <v>62.7</v>
      </c>
      <c r="P17" s="77">
        <f t="shared" si="5"/>
        <v>136.93237957038849</v>
      </c>
      <c r="Q17" s="77">
        <f t="shared" si="8"/>
        <v>199.63</v>
      </c>
      <c r="R17" s="77">
        <f t="shared" si="6"/>
        <v>16962.284531314308</v>
      </c>
    </row>
    <row r="18" spans="1:18" x14ac:dyDescent="0.25">
      <c r="A18" s="27">
        <f t="shared" si="9"/>
        <v>43952</v>
      </c>
      <c r="B18" s="28">
        <v>5</v>
      </c>
      <c r="C18" s="10">
        <f t="shared" si="10"/>
        <v>16962.284531314308</v>
      </c>
      <c r="D18" s="29">
        <f t="shared" si="1"/>
        <v>62.2</v>
      </c>
      <c r="E18" s="29">
        <f t="shared" si="2"/>
        <v>137.43446496214659</v>
      </c>
      <c r="F18" s="29">
        <f t="shared" si="7"/>
        <v>199.63</v>
      </c>
      <c r="G18" s="29">
        <f t="shared" si="3"/>
        <v>16824.850066352163</v>
      </c>
      <c r="K18" s="33"/>
      <c r="L18" s="76">
        <f t="shared" si="11"/>
        <v>43952</v>
      </c>
      <c r="M18" s="62">
        <v>5</v>
      </c>
      <c r="N18" s="55">
        <f t="shared" si="12"/>
        <v>16962.284531314308</v>
      </c>
      <c r="O18" s="77">
        <f t="shared" si="4"/>
        <v>62.2</v>
      </c>
      <c r="P18" s="77">
        <f t="shared" si="5"/>
        <v>137.43446496214659</v>
      </c>
      <c r="Q18" s="77">
        <f t="shared" si="8"/>
        <v>199.63</v>
      </c>
      <c r="R18" s="77">
        <f t="shared" si="6"/>
        <v>16824.850066352163</v>
      </c>
    </row>
    <row r="19" spans="1:18" x14ac:dyDescent="0.25">
      <c r="A19" s="27">
        <f t="shared" si="9"/>
        <v>43983</v>
      </c>
      <c r="B19" s="28">
        <v>6</v>
      </c>
      <c r="C19" s="10">
        <f t="shared" si="10"/>
        <v>16824.850066352163</v>
      </c>
      <c r="D19" s="29">
        <f t="shared" si="1"/>
        <v>61.69</v>
      </c>
      <c r="E19" s="29">
        <f t="shared" si="2"/>
        <v>137.93839133367445</v>
      </c>
      <c r="F19" s="29">
        <f t="shared" si="7"/>
        <v>199.63</v>
      </c>
      <c r="G19" s="29">
        <f t="shared" si="3"/>
        <v>16686.911675018488</v>
      </c>
      <c r="K19" s="33"/>
      <c r="L19" s="76">
        <f t="shared" si="11"/>
        <v>43983</v>
      </c>
      <c r="M19" s="62">
        <v>6</v>
      </c>
      <c r="N19" s="55">
        <f t="shared" si="12"/>
        <v>16824.850066352163</v>
      </c>
      <c r="O19" s="77">
        <f t="shared" si="4"/>
        <v>61.69</v>
      </c>
      <c r="P19" s="77">
        <f t="shared" si="5"/>
        <v>137.93839133367445</v>
      </c>
      <c r="Q19" s="77">
        <f t="shared" si="8"/>
        <v>199.63</v>
      </c>
      <c r="R19" s="77">
        <f t="shared" si="6"/>
        <v>16686.911675018488</v>
      </c>
    </row>
    <row r="20" spans="1:18" x14ac:dyDescent="0.25">
      <c r="A20" s="27">
        <f t="shared" si="9"/>
        <v>44013</v>
      </c>
      <c r="B20" s="28">
        <v>7</v>
      </c>
      <c r="C20" s="10">
        <f t="shared" si="10"/>
        <v>16686.911675018488</v>
      </c>
      <c r="D20" s="29">
        <f t="shared" si="1"/>
        <v>61.19</v>
      </c>
      <c r="E20" s="29">
        <f t="shared" si="2"/>
        <v>138.44416543523124</v>
      </c>
      <c r="F20" s="29">
        <f t="shared" si="7"/>
        <v>199.63</v>
      </c>
      <c r="G20" s="29">
        <f t="shared" si="3"/>
        <v>16548.467509583257</v>
      </c>
      <c r="K20" s="33"/>
      <c r="L20" s="76">
        <f t="shared" si="11"/>
        <v>44013</v>
      </c>
      <c r="M20" s="62">
        <v>7</v>
      </c>
      <c r="N20" s="55">
        <f t="shared" si="12"/>
        <v>16686.911675018488</v>
      </c>
      <c r="O20" s="77">
        <f t="shared" si="4"/>
        <v>61.19</v>
      </c>
      <c r="P20" s="77">
        <f t="shared" si="5"/>
        <v>138.44416543523124</v>
      </c>
      <c r="Q20" s="77">
        <f t="shared" si="8"/>
        <v>199.63</v>
      </c>
      <c r="R20" s="77">
        <f t="shared" si="6"/>
        <v>16548.467509583257</v>
      </c>
    </row>
    <row r="21" spans="1:18" x14ac:dyDescent="0.25">
      <c r="A21" s="27">
        <f>EDATE(A20,1)</f>
        <v>44044</v>
      </c>
      <c r="B21" s="28">
        <v>8</v>
      </c>
      <c r="C21" s="10">
        <f t="shared" si="10"/>
        <v>16548.467509583257</v>
      </c>
      <c r="D21" s="29">
        <f t="shared" si="1"/>
        <v>60.68</v>
      </c>
      <c r="E21" s="29">
        <f t="shared" si="2"/>
        <v>138.9517940418271</v>
      </c>
      <c r="F21" s="29">
        <f t="shared" si="7"/>
        <v>199.63</v>
      </c>
      <c r="G21" s="29">
        <f t="shared" si="3"/>
        <v>16409.515715541431</v>
      </c>
      <c r="K21" s="33"/>
      <c r="L21" s="76">
        <f>EDATE(L20,1)</f>
        <v>44044</v>
      </c>
      <c r="M21" s="62">
        <v>8</v>
      </c>
      <c r="N21" s="55">
        <f t="shared" si="12"/>
        <v>16548.467509583257</v>
      </c>
      <c r="O21" s="77">
        <f t="shared" si="4"/>
        <v>60.68</v>
      </c>
      <c r="P21" s="77">
        <f t="shared" si="5"/>
        <v>138.9517940418271</v>
      </c>
      <c r="Q21" s="77">
        <f t="shared" si="8"/>
        <v>199.63</v>
      </c>
      <c r="R21" s="77">
        <f t="shared" si="6"/>
        <v>16409.515715541431</v>
      </c>
    </row>
    <row r="22" spans="1:18" x14ac:dyDescent="0.25">
      <c r="A22" s="27">
        <f t="shared" si="9"/>
        <v>44075</v>
      </c>
      <c r="B22" s="28">
        <v>9</v>
      </c>
      <c r="C22" s="10">
        <f t="shared" si="10"/>
        <v>16409.515715541431</v>
      </c>
      <c r="D22" s="29">
        <f t="shared" si="1"/>
        <v>60.17</v>
      </c>
      <c r="E22" s="29">
        <f t="shared" si="2"/>
        <v>139.46128395331382</v>
      </c>
      <c r="F22" s="29">
        <f t="shared" si="7"/>
        <v>199.63</v>
      </c>
      <c r="G22" s="29">
        <f t="shared" si="3"/>
        <v>16270.054431588116</v>
      </c>
      <c r="K22" s="33"/>
      <c r="L22" s="76">
        <f t="shared" si="11"/>
        <v>44075</v>
      </c>
      <c r="M22" s="62">
        <v>9</v>
      </c>
      <c r="N22" s="55">
        <f t="shared" si="12"/>
        <v>16409.515715541431</v>
      </c>
      <c r="O22" s="77">
        <f t="shared" si="4"/>
        <v>60.17</v>
      </c>
      <c r="P22" s="77">
        <f t="shared" si="5"/>
        <v>139.46128395331382</v>
      </c>
      <c r="Q22" s="77">
        <f t="shared" si="8"/>
        <v>199.63</v>
      </c>
      <c r="R22" s="77">
        <f t="shared" si="6"/>
        <v>16270.054431588116</v>
      </c>
    </row>
    <row r="23" spans="1:18" x14ac:dyDescent="0.25">
      <c r="A23" s="27">
        <f t="shared" si="9"/>
        <v>44105</v>
      </c>
      <c r="B23" s="28">
        <v>10</v>
      </c>
      <c r="C23" s="10">
        <f t="shared" si="10"/>
        <v>16270.054431588116</v>
      </c>
      <c r="D23" s="29">
        <f t="shared" si="1"/>
        <v>59.66</v>
      </c>
      <c r="E23" s="29">
        <f t="shared" si="2"/>
        <v>139.97264199447594</v>
      </c>
      <c r="F23" s="29">
        <f t="shared" si="7"/>
        <v>199.63</v>
      </c>
      <c r="G23" s="29">
        <f t="shared" si="3"/>
        <v>16130.08178959364</v>
      </c>
      <c r="K23" s="33"/>
      <c r="L23" s="76">
        <f t="shared" si="11"/>
        <v>44105</v>
      </c>
      <c r="M23" s="62">
        <v>10</v>
      </c>
      <c r="N23" s="55">
        <f t="shared" si="12"/>
        <v>16270.054431588116</v>
      </c>
      <c r="O23" s="77">
        <f t="shared" si="4"/>
        <v>59.66</v>
      </c>
      <c r="P23" s="77">
        <f t="shared" si="5"/>
        <v>139.97264199447594</v>
      </c>
      <c r="Q23" s="77">
        <f t="shared" si="8"/>
        <v>199.63</v>
      </c>
      <c r="R23" s="77">
        <f t="shared" si="6"/>
        <v>16130.08178959364</v>
      </c>
    </row>
    <row r="24" spans="1:18" x14ac:dyDescent="0.25">
      <c r="A24" s="27">
        <f t="shared" si="9"/>
        <v>44136</v>
      </c>
      <c r="B24" s="28">
        <v>11</v>
      </c>
      <c r="C24" s="10">
        <f t="shared" si="10"/>
        <v>16130.08178959364</v>
      </c>
      <c r="D24" s="29">
        <f t="shared" si="1"/>
        <v>59.14</v>
      </c>
      <c r="E24" s="29">
        <f t="shared" si="2"/>
        <v>140.48587501512236</v>
      </c>
      <c r="F24" s="29">
        <f t="shared" si="7"/>
        <v>199.63</v>
      </c>
      <c r="G24" s="29">
        <f t="shared" si="3"/>
        <v>15989.595914578518</v>
      </c>
      <c r="L24" s="76">
        <f t="shared" si="11"/>
        <v>44136</v>
      </c>
      <c r="M24" s="62">
        <v>11</v>
      </c>
      <c r="N24" s="55">
        <f t="shared" si="12"/>
        <v>16130.08178959364</v>
      </c>
      <c r="O24" s="77">
        <f t="shared" si="4"/>
        <v>59.14</v>
      </c>
      <c r="P24" s="77">
        <f t="shared" si="5"/>
        <v>140.48587501512236</v>
      </c>
      <c r="Q24" s="77">
        <f t="shared" si="8"/>
        <v>199.63</v>
      </c>
      <c r="R24" s="77">
        <f t="shared" si="6"/>
        <v>15989.595914578518</v>
      </c>
    </row>
    <row r="25" spans="1:18" x14ac:dyDescent="0.25">
      <c r="A25" s="27">
        <f t="shared" si="9"/>
        <v>44166</v>
      </c>
      <c r="B25" s="28">
        <v>12</v>
      </c>
      <c r="C25" s="10">
        <f t="shared" si="10"/>
        <v>15989.595914578518</v>
      </c>
      <c r="D25" s="29">
        <f t="shared" si="1"/>
        <v>58.63</v>
      </c>
      <c r="E25" s="29">
        <f t="shared" si="2"/>
        <v>141.00098989017781</v>
      </c>
      <c r="F25" s="29">
        <f t="shared" si="7"/>
        <v>199.63</v>
      </c>
      <c r="G25" s="29">
        <f t="shared" si="3"/>
        <v>15848.594924688341</v>
      </c>
      <c r="L25" s="76">
        <f t="shared" si="11"/>
        <v>44166</v>
      </c>
      <c r="M25" s="62">
        <v>12</v>
      </c>
      <c r="N25" s="55">
        <f t="shared" si="12"/>
        <v>15989.595914578518</v>
      </c>
      <c r="O25" s="77">
        <f t="shared" si="4"/>
        <v>58.63</v>
      </c>
      <c r="P25" s="77">
        <f t="shared" si="5"/>
        <v>141.00098989017781</v>
      </c>
      <c r="Q25" s="77">
        <f t="shared" si="8"/>
        <v>199.63</v>
      </c>
      <c r="R25" s="77">
        <f t="shared" si="6"/>
        <v>15848.594924688341</v>
      </c>
    </row>
    <row r="26" spans="1:18" x14ac:dyDescent="0.25">
      <c r="A26" s="27">
        <f t="shared" si="9"/>
        <v>44197</v>
      </c>
      <c r="B26" s="28">
        <v>13</v>
      </c>
      <c r="C26" s="10">
        <f t="shared" si="10"/>
        <v>15848.594924688341</v>
      </c>
      <c r="D26" s="29">
        <f t="shared" si="1"/>
        <v>58.11</v>
      </c>
      <c r="E26" s="29">
        <f t="shared" si="2"/>
        <v>141.51799351977513</v>
      </c>
      <c r="F26" s="29">
        <f t="shared" si="7"/>
        <v>199.63</v>
      </c>
      <c r="G26" s="29">
        <f t="shared" si="3"/>
        <v>15707.076931168565</v>
      </c>
      <c r="L26" s="76">
        <f t="shared" si="11"/>
        <v>44197</v>
      </c>
      <c r="M26" s="62">
        <v>13</v>
      </c>
      <c r="N26" s="55">
        <f t="shared" si="12"/>
        <v>15848.594924688341</v>
      </c>
      <c r="O26" s="77">
        <f t="shared" si="4"/>
        <v>58.11</v>
      </c>
      <c r="P26" s="77">
        <f t="shared" si="5"/>
        <v>141.51799351977513</v>
      </c>
      <c r="Q26" s="77">
        <f t="shared" si="8"/>
        <v>199.63</v>
      </c>
      <c r="R26" s="77">
        <f t="shared" si="6"/>
        <v>15707.076931168565</v>
      </c>
    </row>
    <row r="27" spans="1:18" x14ac:dyDescent="0.25">
      <c r="A27" s="27">
        <f t="shared" si="9"/>
        <v>44228</v>
      </c>
      <c r="B27" s="28">
        <v>14</v>
      </c>
      <c r="C27" s="10">
        <f t="shared" si="10"/>
        <v>15707.076931168565</v>
      </c>
      <c r="D27" s="29">
        <f t="shared" si="1"/>
        <v>57.59</v>
      </c>
      <c r="E27" s="29">
        <f t="shared" si="2"/>
        <v>142.03689282934764</v>
      </c>
      <c r="F27" s="29">
        <f t="shared" si="7"/>
        <v>199.63</v>
      </c>
      <c r="G27" s="29">
        <f t="shared" si="3"/>
        <v>15565.040038339217</v>
      </c>
      <c r="L27" s="76">
        <f t="shared" si="11"/>
        <v>44228</v>
      </c>
      <c r="M27" s="62">
        <v>14</v>
      </c>
      <c r="N27" s="55">
        <f t="shared" si="12"/>
        <v>15707.076931168565</v>
      </c>
      <c r="O27" s="77">
        <f t="shared" si="4"/>
        <v>57.59</v>
      </c>
      <c r="P27" s="77">
        <f t="shared" si="5"/>
        <v>142.03689282934764</v>
      </c>
      <c r="Q27" s="77">
        <f t="shared" si="8"/>
        <v>199.63</v>
      </c>
      <c r="R27" s="77">
        <f t="shared" si="6"/>
        <v>15565.040038339217</v>
      </c>
    </row>
    <row r="28" spans="1:18" x14ac:dyDescent="0.25">
      <c r="A28" s="27">
        <f t="shared" si="9"/>
        <v>44256</v>
      </c>
      <c r="B28" s="28">
        <v>15</v>
      </c>
      <c r="C28" s="10">
        <f t="shared" si="10"/>
        <v>15565.040038339217</v>
      </c>
      <c r="D28" s="29">
        <f t="shared" si="1"/>
        <v>57.07</v>
      </c>
      <c r="E28" s="29">
        <f t="shared" si="2"/>
        <v>142.55769476972193</v>
      </c>
      <c r="F28" s="29">
        <f t="shared" si="7"/>
        <v>199.63</v>
      </c>
      <c r="G28" s="29">
        <f t="shared" si="3"/>
        <v>15422.482343569494</v>
      </c>
      <c r="L28" s="76">
        <f t="shared" si="11"/>
        <v>44256</v>
      </c>
      <c r="M28" s="62">
        <v>15</v>
      </c>
      <c r="N28" s="55">
        <f t="shared" si="12"/>
        <v>15565.040038339217</v>
      </c>
      <c r="O28" s="77">
        <f t="shared" si="4"/>
        <v>57.07</v>
      </c>
      <c r="P28" s="77">
        <f t="shared" si="5"/>
        <v>142.55769476972193</v>
      </c>
      <c r="Q28" s="77">
        <f t="shared" si="8"/>
        <v>199.63</v>
      </c>
      <c r="R28" s="77">
        <f t="shared" si="6"/>
        <v>15422.482343569494</v>
      </c>
    </row>
    <row r="29" spans="1:18" x14ac:dyDescent="0.25">
      <c r="A29" s="27">
        <f t="shared" si="9"/>
        <v>44287</v>
      </c>
      <c r="B29" s="28">
        <v>16</v>
      </c>
      <c r="C29" s="10">
        <f t="shared" si="10"/>
        <v>15422.482343569494</v>
      </c>
      <c r="D29" s="29">
        <f t="shared" si="1"/>
        <v>56.55</v>
      </c>
      <c r="E29" s="29">
        <f t="shared" si="2"/>
        <v>143.0804063172109</v>
      </c>
      <c r="F29" s="29">
        <f t="shared" si="7"/>
        <v>199.63</v>
      </c>
      <c r="G29" s="29">
        <f t="shared" si="3"/>
        <v>15279.401937252283</v>
      </c>
      <c r="L29" s="76">
        <f t="shared" si="11"/>
        <v>44287</v>
      </c>
      <c r="M29" s="62">
        <v>16</v>
      </c>
      <c r="N29" s="55">
        <f t="shared" si="12"/>
        <v>15422.482343569494</v>
      </c>
      <c r="O29" s="77">
        <f t="shared" si="4"/>
        <v>56.55</v>
      </c>
      <c r="P29" s="77">
        <f t="shared" si="5"/>
        <v>143.0804063172109</v>
      </c>
      <c r="Q29" s="77">
        <f t="shared" si="8"/>
        <v>199.63</v>
      </c>
      <c r="R29" s="77">
        <f t="shared" si="6"/>
        <v>15279.401937252283</v>
      </c>
    </row>
    <row r="30" spans="1:18" x14ac:dyDescent="0.25">
      <c r="A30" s="27">
        <f t="shared" si="9"/>
        <v>44317</v>
      </c>
      <c r="B30" s="28">
        <v>17</v>
      </c>
      <c r="C30" s="10">
        <f t="shared" si="10"/>
        <v>15279.401937252283</v>
      </c>
      <c r="D30" s="29">
        <f t="shared" si="1"/>
        <v>56.02</v>
      </c>
      <c r="E30" s="29">
        <f t="shared" si="2"/>
        <v>143.60503447370735</v>
      </c>
      <c r="F30" s="29">
        <f t="shared" si="7"/>
        <v>199.63</v>
      </c>
      <c r="G30" s="29">
        <f t="shared" si="3"/>
        <v>15135.796902778577</v>
      </c>
      <c r="L30" s="76">
        <f t="shared" si="11"/>
        <v>44317</v>
      </c>
      <c r="M30" s="62">
        <v>17</v>
      </c>
      <c r="N30" s="55">
        <f t="shared" si="12"/>
        <v>15279.401937252283</v>
      </c>
      <c r="O30" s="77">
        <f t="shared" si="4"/>
        <v>56.02</v>
      </c>
      <c r="P30" s="77">
        <f t="shared" si="5"/>
        <v>143.60503447370735</v>
      </c>
      <c r="Q30" s="77">
        <f t="shared" si="8"/>
        <v>199.63</v>
      </c>
      <c r="R30" s="77">
        <f t="shared" si="6"/>
        <v>15135.796902778577</v>
      </c>
    </row>
    <row r="31" spans="1:18" x14ac:dyDescent="0.25">
      <c r="A31" s="27">
        <f t="shared" si="9"/>
        <v>44348</v>
      </c>
      <c r="B31" s="28">
        <v>18</v>
      </c>
      <c r="C31" s="10">
        <f t="shared" si="10"/>
        <v>15135.796902778577</v>
      </c>
      <c r="D31" s="29">
        <f t="shared" si="1"/>
        <v>55.5</v>
      </c>
      <c r="E31" s="29">
        <f t="shared" si="2"/>
        <v>144.13158626677759</v>
      </c>
      <c r="F31" s="29">
        <f t="shared" si="7"/>
        <v>199.63</v>
      </c>
      <c r="G31" s="29">
        <f t="shared" si="3"/>
        <v>14991.665316511799</v>
      </c>
      <c r="L31" s="76">
        <f t="shared" si="11"/>
        <v>44348</v>
      </c>
      <c r="M31" s="62">
        <v>18</v>
      </c>
      <c r="N31" s="55">
        <f t="shared" si="12"/>
        <v>15135.796902778577</v>
      </c>
      <c r="O31" s="77">
        <f t="shared" si="4"/>
        <v>55.5</v>
      </c>
      <c r="P31" s="77">
        <f t="shared" si="5"/>
        <v>144.13158626677759</v>
      </c>
      <c r="Q31" s="77">
        <f t="shared" si="8"/>
        <v>199.63</v>
      </c>
      <c r="R31" s="77">
        <f t="shared" si="6"/>
        <v>14991.665316511799</v>
      </c>
    </row>
    <row r="32" spans="1:18" x14ac:dyDescent="0.25">
      <c r="A32" s="27">
        <f t="shared" si="9"/>
        <v>44378</v>
      </c>
      <c r="B32" s="28">
        <v>19</v>
      </c>
      <c r="C32" s="10">
        <f t="shared" si="10"/>
        <v>14991.665316511799</v>
      </c>
      <c r="D32" s="29">
        <f t="shared" si="1"/>
        <v>54.97</v>
      </c>
      <c r="E32" s="29">
        <f t="shared" si="2"/>
        <v>144.66006874975579</v>
      </c>
      <c r="F32" s="29">
        <f t="shared" si="7"/>
        <v>199.63</v>
      </c>
      <c r="G32" s="29">
        <f t="shared" si="3"/>
        <v>14847.005247762043</v>
      </c>
      <c r="L32" s="76">
        <f t="shared" si="11"/>
        <v>44378</v>
      </c>
      <c r="M32" s="62">
        <v>19</v>
      </c>
      <c r="N32" s="55">
        <f t="shared" si="12"/>
        <v>14991.665316511799</v>
      </c>
      <c r="O32" s="77">
        <f t="shared" si="4"/>
        <v>54.97</v>
      </c>
      <c r="P32" s="77">
        <f t="shared" si="5"/>
        <v>144.66006874975579</v>
      </c>
      <c r="Q32" s="77">
        <f t="shared" si="8"/>
        <v>199.63</v>
      </c>
      <c r="R32" s="77">
        <f t="shared" si="6"/>
        <v>14847.005247762043</v>
      </c>
    </row>
    <row r="33" spans="1:18" x14ac:dyDescent="0.25">
      <c r="A33" s="27">
        <f t="shared" si="9"/>
        <v>44409</v>
      </c>
      <c r="B33" s="28">
        <v>20</v>
      </c>
      <c r="C33" s="10">
        <f t="shared" si="10"/>
        <v>14847.005247762043</v>
      </c>
      <c r="D33" s="29">
        <f t="shared" si="1"/>
        <v>54.44</v>
      </c>
      <c r="E33" s="29">
        <f t="shared" si="2"/>
        <v>145.19048900183822</v>
      </c>
      <c r="F33" s="29">
        <f t="shared" si="7"/>
        <v>199.63</v>
      </c>
      <c r="G33" s="29">
        <f t="shared" si="3"/>
        <v>14701.814758760205</v>
      </c>
      <c r="L33" s="76">
        <f t="shared" si="11"/>
        <v>44409</v>
      </c>
      <c r="M33" s="62">
        <v>20</v>
      </c>
      <c r="N33" s="55">
        <f t="shared" si="12"/>
        <v>14847.005247762043</v>
      </c>
      <c r="O33" s="77">
        <f t="shared" si="4"/>
        <v>54.44</v>
      </c>
      <c r="P33" s="77">
        <f t="shared" si="5"/>
        <v>145.19048900183822</v>
      </c>
      <c r="Q33" s="77">
        <f t="shared" si="8"/>
        <v>199.63</v>
      </c>
      <c r="R33" s="77">
        <f t="shared" si="6"/>
        <v>14701.814758760205</v>
      </c>
    </row>
    <row r="34" spans="1:18" x14ac:dyDescent="0.25">
      <c r="A34" s="27">
        <f t="shared" si="9"/>
        <v>44440</v>
      </c>
      <c r="B34" s="28">
        <v>21</v>
      </c>
      <c r="C34" s="10">
        <f t="shared" si="10"/>
        <v>14701.814758760205</v>
      </c>
      <c r="D34" s="29">
        <f t="shared" si="1"/>
        <v>53.91</v>
      </c>
      <c r="E34" s="29">
        <f t="shared" si="2"/>
        <v>145.72285412817828</v>
      </c>
      <c r="F34" s="29">
        <f t="shared" si="7"/>
        <v>199.63</v>
      </c>
      <c r="G34" s="29">
        <f t="shared" si="3"/>
        <v>14556.091904632027</v>
      </c>
      <c r="L34" s="76">
        <f t="shared" si="11"/>
        <v>44440</v>
      </c>
      <c r="M34" s="62">
        <v>21</v>
      </c>
      <c r="N34" s="55">
        <f t="shared" si="12"/>
        <v>14701.814758760205</v>
      </c>
      <c r="O34" s="77">
        <f t="shared" si="4"/>
        <v>53.91</v>
      </c>
      <c r="P34" s="77">
        <f t="shared" si="5"/>
        <v>145.72285412817828</v>
      </c>
      <c r="Q34" s="77">
        <f t="shared" si="8"/>
        <v>199.63</v>
      </c>
      <c r="R34" s="77">
        <f t="shared" si="6"/>
        <v>14556.091904632027</v>
      </c>
    </row>
    <row r="35" spans="1:18" x14ac:dyDescent="0.25">
      <c r="A35" s="27">
        <f t="shared" si="9"/>
        <v>44470</v>
      </c>
      <c r="B35" s="28">
        <v>22</v>
      </c>
      <c r="C35" s="10">
        <f t="shared" si="10"/>
        <v>14556.091904632027</v>
      </c>
      <c r="D35" s="29">
        <f t="shared" si="1"/>
        <v>53.37</v>
      </c>
      <c r="E35" s="29">
        <f t="shared" si="2"/>
        <v>146.25717125998162</v>
      </c>
      <c r="F35" s="29">
        <f t="shared" si="7"/>
        <v>199.63</v>
      </c>
      <c r="G35" s="29">
        <f t="shared" si="3"/>
        <v>14409.834733372045</v>
      </c>
      <c r="L35" s="76">
        <f t="shared" si="11"/>
        <v>44470</v>
      </c>
      <c r="M35" s="62">
        <v>22</v>
      </c>
      <c r="N35" s="55">
        <f t="shared" si="12"/>
        <v>14556.091904632027</v>
      </c>
      <c r="O35" s="77">
        <f t="shared" si="4"/>
        <v>53.37</v>
      </c>
      <c r="P35" s="77">
        <f t="shared" si="5"/>
        <v>146.25717125998162</v>
      </c>
      <c r="Q35" s="77">
        <f t="shared" si="8"/>
        <v>199.63</v>
      </c>
      <c r="R35" s="77">
        <f t="shared" si="6"/>
        <v>14409.834733372045</v>
      </c>
    </row>
    <row r="36" spans="1:18" x14ac:dyDescent="0.25">
      <c r="A36" s="27">
        <f t="shared" si="9"/>
        <v>44501</v>
      </c>
      <c r="B36" s="28">
        <v>23</v>
      </c>
      <c r="C36" s="10">
        <f t="shared" si="10"/>
        <v>14409.834733372045</v>
      </c>
      <c r="D36" s="29">
        <f t="shared" si="1"/>
        <v>52.84</v>
      </c>
      <c r="E36" s="29">
        <f t="shared" si="2"/>
        <v>146.79344755460156</v>
      </c>
      <c r="F36" s="29">
        <f t="shared" si="7"/>
        <v>199.63</v>
      </c>
      <c r="G36" s="29">
        <f t="shared" si="3"/>
        <v>14263.041285817444</v>
      </c>
      <c r="L36" s="76">
        <f t="shared" si="11"/>
        <v>44501</v>
      </c>
      <c r="M36" s="62">
        <v>23</v>
      </c>
      <c r="N36" s="55">
        <f t="shared" si="12"/>
        <v>14409.834733372045</v>
      </c>
      <c r="O36" s="77">
        <f t="shared" si="4"/>
        <v>52.84</v>
      </c>
      <c r="P36" s="77">
        <f t="shared" si="5"/>
        <v>146.79344755460156</v>
      </c>
      <c r="Q36" s="77">
        <f t="shared" si="8"/>
        <v>199.63</v>
      </c>
      <c r="R36" s="77">
        <f t="shared" si="6"/>
        <v>14263.041285817444</v>
      </c>
    </row>
    <row r="37" spans="1:18" x14ac:dyDescent="0.25">
      <c r="A37" s="27">
        <f t="shared" si="9"/>
        <v>44531</v>
      </c>
      <c r="B37" s="28">
        <v>24</v>
      </c>
      <c r="C37" s="10">
        <f t="shared" si="10"/>
        <v>14263.041285817444</v>
      </c>
      <c r="D37" s="29">
        <f t="shared" si="1"/>
        <v>52.3</v>
      </c>
      <c r="E37" s="29">
        <f t="shared" si="2"/>
        <v>147.3316901956351</v>
      </c>
      <c r="F37" s="29">
        <f t="shared" si="7"/>
        <v>199.63</v>
      </c>
      <c r="G37" s="29">
        <f t="shared" si="3"/>
        <v>14115.709595621809</v>
      </c>
      <c r="L37" s="76">
        <f t="shared" si="11"/>
        <v>44531</v>
      </c>
      <c r="M37" s="62">
        <v>24</v>
      </c>
      <c r="N37" s="55">
        <f t="shared" si="12"/>
        <v>14263.041285817444</v>
      </c>
      <c r="O37" s="77">
        <f t="shared" si="4"/>
        <v>52.3</v>
      </c>
      <c r="P37" s="77">
        <f t="shared" si="5"/>
        <v>147.3316901956351</v>
      </c>
      <c r="Q37" s="77">
        <f t="shared" si="8"/>
        <v>199.63</v>
      </c>
      <c r="R37" s="77">
        <f t="shared" si="6"/>
        <v>14115.709595621809</v>
      </c>
    </row>
    <row r="38" spans="1:18" x14ac:dyDescent="0.25">
      <c r="A38" s="27">
        <f t="shared" si="9"/>
        <v>44562</v>
      </c>
      <c r="B38" s="28">
        <v>25</v>
      </c>
      <c r="C38" s="10">
        <f t="shared" si="10"/>
        <v>14115.709595621809</v>
      </c>
      <c r="D38" s="29">
        <f t="shared" si="1"/>
        <v>51.76</v>
      </c>
      <c r="E38" s="29">
        <f t="shared" si="2"/>
        <v>147.87190639301906</v>
      </c>
      <c r="F38" s="29">
        <f t="shared" si="7"/>
        <v>199.63</v>
      </c>
      <c r="G38" s="29">
        <f t="shared" si="3"/>
        <v>13967.837689228791</v>
      </c>
      <c r="L38" s="76">
        <f t="shared" si="11"/>
        <v>44562</v>
      </c>
      <c r="M38" s="62">
        <v>25</v>
      </c>
      <c r="N38" s="55">
        <f t="shared" si="12"/>
        <v>14115.709595621809</v>
      </c>
      <c r="O38" s="77">
        <f t="shared" si="4"/>
        <v>51.76</v>
      </c>
      <c r="P38" s="77">
        <f t="shared" si="5"/>
        <v>147.87190639301906</v>
      </c>
      <c r="Q38" s="77">
        <f t="shared" si="8"/>
        <v>199.63</v>
      </c>
      <c r="R38" s="77">
        <f t="shared" si="6"/>
        <v>13967.837689228791</v>
      </c>
    </row>
    <row r="39" spans="1:18" x14ac:dyDescent="0.25">
      <c r="A39" s="27">
        <f t="shared" si="9"/>
        <v>44593</v>
      </c>
      <c r="B39" s="28">
        <v>26</v>
      </c>
      <c r="C39" s="10">
        <f t="shared" si="10"/>
        <v>13967.837689228791</v>
      </c>
      <c r="D39" s="29">
        <f t="shared" si="1"/>
        <v>51.22</v>
      </c>
      <c r="E39" s="29">
        <f t="shared" si="2"/>
        <v>148.41410338312684</v>
      </c>
      <c r="F39" s="29">
        <f t="shared" si="7"/>
        <v>199.63</v>
      </c>
      <c r="G39" s="29">
        <f t="shared" si="3"/>
        <v>13819.423585845663</v>
      </c>
      <c r="L39" s="76">
        <f t="shared" si="11"/>
        <v>44593</v>
      </c>
      <c r="M39" s="62">
        <v>26</v>
      </c>
      <c r="N39" s="55">
        <f t="shared" si="12"/>
        <v>13967.837689228791</v>
      </c>
      <c r="O39" s="77">
        <f t="shared" si="4"/>
        <v>51.22</v>
      </c>
      <c r="P39" s="77">
        <f t="shared" si="5"/>
        <v>148.41410338312684</v>
      </c>
      <c r="Q39" s="77">
        <f t="shared" si="8"/>
        <v>199.63</v>
      </c>
      <c r="R39" s="77">
        <f t="shared" si="6"/>
        <v>13819.423585845663</v>
      </c>
    </row>
    <row r="40" spans="1:18" x14ac:dyDescent="0.25">
      <c r="A40" s="27">
        <f t="shared" si="9"/>
        <v>44621</v>
      </c>
      <c r="B40" s="28">
        <v>27</v>
      </c>
      <c r="C40" s="10">
        <f t="shared" si="10"/>
        <v>13819.423585845663</v>
      </c>
      <c r="D40" s="29">
        <f t="shared" si="1"/>
        <v>50.67</v>
      </c>
      <c r="E40" s="29">
        <f t="shared" si="2"/>
        <v>148.95828842886496</v>
      </c>
      <c r="F40" s="29">
        <f t="shared" si="7"/>
        <v>199.63</v>
      </c>
      <c r="G40" s="29">
        <f t="shared" si="3"/>
        <v>13670.465297416798</v>
      </c>
      <c r="L40" s="76">
        <f t="shared" si="11"/>
        <v>44621</v>
      </c>
      <c r="M40" s="62">
        <v>27</v>
      </c>
      <c r="N40" s="55">
        <f t="shared" si="12"/>
        <v>13819.423585845663</v>
      </c>
      <c r="O40" s="77">
        <f t="shared" si="4"/>
        <v>50.67</v>
      </c>
      <c r="P40" s="77">
        <f t="shared" si="5"/>
        <v>148.95828842886496</v>
      </c>
      <c r="Q40" s="77">
        <f t="shared" si="8"/>
        <v>199.63</v>
      </c>
      <c r="R40" s="77">
        <f t="shared" si="6"/>
        <v>13670.465297416798</v>
      </c>
    </row>
    <row r="41" spans="1:18" x14ac:dyDescent="0.25">
      <c r="A41" s="27">
        <f t="shared" si="9"/>
        <v>44652</v>
      </c>
      <c r="B41" s="28">
        <v>28</v>
      </c>
      <c r="C41" s="10">
        <f t="shared" si="10"/>
        <v>13670.465297416798</v>
      </c>
      <c r="D41" s="29">
        <f t="shared" si="1"/>
        <v>50.13</v>
      </c>
      <c r="E41" s="29">
        <f t="shared" si="2"/>
        <v>149.50446881977081</v>
      </c>
      <c r="F41" s="29">
        <f t="shared" si="7"/>
        <v>199.63</v>
      </c>
      <c r="G41" s="29">
        <f t="shared" si="3"/>
        <v>13520.960828597028</v>
      </c>
      <c r="L41" s="76">
        <f t="shared" si="11"/>
        <v>44652</v>
      </c>
      <c r="M41" s="62">
        <v>28</v>
      </c>
      <c r="N41" s="55">
        <f t="shared" si="12"/>
        <v>13670.465297416798</v>
      </c>
      <c r="O41" s="77">
        <f t="shared" si="4"/>
        <v>50.13</v>
      </c>
      <c r="P41" s="77">
        <f t="shared" si="5"/>
        <v>149.50446881977081</v>
      </c>
      <c r="Q41" s="77">
        <f t="shared" si="8"/>
        <v>199.63</v>
      </c>
      <c r="R41" s="77">
        <f t="shared" si="6"/>
        <v>13520.960828597028</v>
      </c>
    </row>
    <row r="42" spans="1:18" x14ac:dyDescent="0.25">
      <c r="A42" s="27">
        <f t="shared" si="9"/>
        <v>44682</v>
      </c>
      <c r="B42" s="28">
        <v>29</v>
      </c>
      <c r="C42" s="10">
        <f t="shared" si="10"/>
        <v>13520.960828597028</v>
      </c>
      <c r="D42" s="29">
        <f t="shared" si="1"/>
        <v>49.58</v>
      </c>
      <c r="E42" s="29">
        <f t="shared" si="2"/>
        <v>150.05265187210995</v>
      </c>
      <c r="F42" s="29">
        <f t="shared" si="7"/>
        <v>199.63</v>
      </c>
      <c r="G42" s="29">
        <f t="shared" si="3"/>
        <v>13370.908176724917</v>
      </c>
      <c r="L42" s="76">
        <f t="shared" si="11"/>
        <v>44682</v>
      </c>
      <c r="M42" s="62">
        <v>29</v>
      </c>
      <c r="N42" s="55">
        <f t="shared" si="12"/>
        <v>13520.960828597028</v>
      </c>
      <c r="O42" s="77">
        <f t="shared" si="4"/>
        <v>49.58</v>
      </c>
      <c r="P42" s="77">
        <f t="shared" si="5"/>
        <v>150.05265187210995</v>
      </c>
      <c r="Q42" s="77">
        <f t="shared" si="8"/>
        <v>199.63</v>
      </c>
      <c r="R42" s="77">
        <f t="shared" si="6"/>
        <v>13370.908176724917</v>
      </c>
    </row>
    <row r="43" spans="1:18" x14ac:dyDescent="0.25">
      <c r="A43" s="27">
        <f t="shared" si="9"/>
        <v>44713</v>
      </c>
      <c r="B43" s="28">
        <v>30</v>
      </c>
      <c r="C43" s="10">
        <f t="shared" si="10"/>
        <v>13370.908176724917</v>
      </c>
      <c r="D43" s="29">
        <f t="shared" si="1"/>
        <v>49.03</v>
      </c>
      <c r="E43" s="29">
        <f t="shared" si="2"/>
        <v>150.60284492897435</v>
      </c>
      <c r="F43" s="29">
        <f t="shared" si="7"/>
        <v>199.63</v>
      </c>
      <c r="G43" s="29">
        <f t="shared" si="3"/>
        <v>13220.305331795942</v>
      </c>
      <c r="L43" s="76">
        <f t="shared" si="11"/>
        <v>44713</v>
      </c>
      <c r="M43" s="62">
        <v>30</v>
      </c>
      <c r="N43" s="55">
        <f t="shared" si="12"/>
        <v>13370.908176724917</v>
      </c>
      <c r="O43" s="77">
        <f t="shared" si="4"/>
        <v>49.03</v>
      </c>
      <c r="P43" s="77">
        <f t="shared" si="5"/>
        <v>150.60284492897435</v>
      </c>
      <c r="Q43" s="77">
        <f t="shared" si="8"/>
        <v>199.63</v>
      </c>
      <c r="R43" s="77">
        <f t="shared" si="6"/>
        <v>13220.305331795942</v>
      </c>
    </row>
    <row r="44" spans="1:18" x14ac:dyDescent="0.25">
      <c r="A44" s="27">
        <f t="shared" si="9"/>
        <v>44743</v>
      </c>
      <c r="B44" s="28">
        <v>31</v>
      </c>
      <c r="C44" s="10">
        <f t="shared" si="10"/>
        <v>13220.305331795942</v>
      </c>
      <c r="D44" s="29">
        <f t="shared" si="1"/>
        <v>48.47</v>
      </c>
      <c r="E44" s="29">
        <f t="shared" si="2"/>
        <v>151.1550553603806</v>
      </c>
      <c r="F44" s="29">
        <f t="shared" si="7"/>
        <v>199.63</v>
      </c>
      <c r="G44" s="29">
        <f t="shared" si="3"/>
        <v>13069.150276435561</v>
      </c>
      <c r="L44" s="76">
        <f t="shared" si="11"/>
        <v>44743</v>
      </c>
      <c r="M44" s="62">
        <v>31</v>
      </c>
      <c r="N44" s="55">
        <f t="shared" si="12"/>
        <v>13220.305331795942</v>
      </c>
      <c r="O44" s="77">
        <f t="shared" si="4"/>
        <v>48.47</v>
      </c>
      <c r="P44" s="77">
        <f t="shared" si="5"/>
        <v>151.1550553603806</v>
      </c>
      <c r="Q44" s="77">
        <f t="shared" si="8"/>
        <v>199.63</v>
      </c>
      <c r="R44" s="77">
        <f t="shared" si="6"/>
        <v>13069.150276435561</v>
      </c>
    </row>
    <row r="45" spans="1:18" x14ac:dyDescent="0.25">
      <c r="A45" s="27">
        <f t="shared" si="9"/>
        <v>44774</v>
      </c>
      <c r="B45" s="28">
        <v>32</v>
      </c>
      <c r="C45" s="10">
        <f t="shared" si="10"/>
        <v>13069.150276435561</v>
      </c>
      <c r="D45" s="29">
        <f t="shared" si="1"/>
        <v>47.92</v>
      </c>
      <c r="E45" s="29">
        <f t="shared" si="2"/>
        <v>151.70929056336865</v>
      </c>
      <c r="F45" s="29">
        <f t="shared" si="7"/>
        <v>199.63</v>
      </c>
      <c r="G45" s="29">
        <f t="shared" si="3"/>
        <v>12917.440985872192</v>
      </c>
      <c r="L45" s="76">
        <f t="shared" si="11"/>
        <v>44774</v>
      </c>
      <c r="M45" s="62">
        <v>32</v>
      </c>
      <c r="N45" s="55">
        <f t="shared" si="12"/>
        <v>13069.150276435561</v>
      </c>
      <c r="O45" s="77">
        <f t="shared" si="4"/>
        <v>47.92</v>
      </c>
      <c r="P45" s="77">
        <f t="shared" si="5"/>
        <v>151.70929056336865</v>
      </c>
      <c r="Q45" s="77">
        <f t="shared" si="8"/>
        <v>199.63</v>
      </c>
      <c r="R45" s="77">
        <f t="shared" si="6"/>
        <v>12917.440985872192</v>
      </c>
    </row>
    <row r="46" spans="1:18" x14ac:dyDescent="0.25">
      <c r="A46" s="27">
        <f t="shared" si="9"/>
        <v>44805</v>
      </c>
      <c r="B46" s="28">
        <v>33</v>
      </c>
      <c r="C46" s="10">
        <f t="shared" si="10"/>
        <v>12917.440985872192</v>
      </c>
      <c r="D46" s="29">
        <f t="shared" si="1"/>
        <v>47.36</v>
      </c>
      <c r="E46" s="29">
        <f t="shared" si="2"/>
        <v>152.26555796210101</v>
      </c>
      <c r="F46" s="29">
        <f t="shared" si="7"/>
        <v>199.63</v>
      </c>
      <c r="G46" s="29">
        <f t="shared" si="3"/>
        <v>12765.175427910091</v>
      </c>
      <c r="L46" s="76">
        <f t="shared" si="11"/>
        <v>44805</v>
      </c>
      <c r="M46" s="62">
        <v>33</v>
      </c>
      <c r="N46" s="55">
        <f t="shared" si="12"/>
        <v>12917.440985872192</v>
      </c>
      <c r="O46" s="77">
        <f t="shared" si="4"/>
        <v>47.36</v>
      </c>
      <c r="P46" s="77">
        <f t="shared" si="5"/>
        <v>152.26555796210101</v>
      </c>
      <c r="Q46" s="77">
        <f t="shared" si="8"/>
        <v>199.63</v>
      </c>
      <c r="R46" s="77">
        <f t="shared" si="6"/>
        <v>12765.175427910091</v>
      </c>
    </row>
    <row r="47" spans="1:18" x14ac:dyDescent="0.25">
      <c r="A47" s="27">
        <f t="shared" si="9"/>
        <v>44835</v>
      </c>
      <c r="B47" s="28">
        <v>34</v>
      </c>
      <c r="C47" s="10">
        <f t="shared" si="10"/>
        <v>12765.175427910091</v>
      </c>
      <c r="D47" s="29">
        <f t="shared" si="1"/>
        <v>46.81</v>
      </c>
      <c r="E47" s="29">
        <f t="shared" si="2"/>
        <v>152.82386500796204</v>
      </c>
      <c r="F47" s="29">
        <f t="shared" si="7"/>
        <v>199.63</v>
      </c>
      <c r="G47" s="29">
        <f t="shared" si="3"/>
        <v>12612.351562902129</v>
      </c>
      <c r="L47" s="76">
        <f t="shared" si="11"/>
        <v>44835</v>
      </c>
      <c r="M47" s="62">
        <v>34</v>
      </c>
      <c r="N47" s="55">
        <f t="shared" si="12"/>
        <v>12765.175427910091</v>
      </c>
      <c r="O47" s="77">
        <f t="shared" si="4"/>
        <v>46.81</v>
      </c>
      <c r="P47" s="77">
        <f t="shared" si="5"/>
        <v>152.82386500796204</v>
      </c>
      <c r="Q47" s="77">
        <f t="shared" si="8"/>
        <v>199.63</v>
      </c>
      <c r="R47" s="77">
        <f t="shared" si="6"/>
        <v>12612.351562902129</v>
      </c>
    </row>
    <row r="48" spans="1:18" x14ac:dyDescent="0.25">
      <c r="A48" s="27">
        <f t="shared" si="9"/>
        <v>44866</v>
      </c>
      <c r="B48" s="28">
        <v>35</v>
      </c>
      <c r="C48" s="10">
        <f t="shared" si="10"/>
        <v>12612.351562902129</v>
      </c>
      <c r="D48" s="29">
        <f t="shared" si="1"/>
        <v>46.25</v>
      </c>
      <c r="E48" s="29">
        <f t="shared" si="2"/>
        <v>153.38421917965792</v>
      </c>
      <c r="F48" s="29">
        <f t="shared" si="7"/>
        <v>199.63</v>
      </c>
      <c r="G48" s="29">
        <f t="shared" si="3"/>
        <v>12458.967343722472</v>
      </c>
      <c r="L48" s="76">
        <f t="shared" si="11"/>
        <v>44866</v>
      </c>
      <c r="M48" s="62">
        <v>35</v>
      </c>
      <c r="N48" s="55">
        <f t="shared" si="12"/>
        <v>12612.351562902129</v>
      </c>
      <c r="O48" s="77">
        <f t="shared" si="4"/>
        <v>46.25</v>
      </c>
      <c r="P48" s="77">
        <f t="shared" si="5"/>
        <v>153.38421917965792</v>
      </c>
      <c r="Q48" s="77">
        <f t="shared" si="8"/>
        <v>199.63</v>
      </c>
      <c r="R48" s="77">
        <f t="shared" si="6"/>
        <v>12458.967343722472</v>
      </c>
    </row>
    <row r="49" spans="1:18" x14ac:dyDescent="0.25">
      <c r="A49" s="27">
        <f t="shared" si="9"/>
        <v>44896</v>
      </c>
      <c r="B49" s="28">
        <v>36</v>
      </c>
      <c r="C49" s="10">
        <f t="shared" si="10"/>
        <v>12458.967343722472</v>
      </c>
      <c r="D49" s="29">
        <f t="shared" si="1"/>
        <v>45.68</v>
      </c>
      <c r="E49" s="29">
        <f t="shared" si="2"/>
        <v>153.94662798331666</v>
      </c>
      <c r="F49" s="29">
        <f t="shared" si="7"/>
        <v>199.63</v>
      </c>
      <c r="G49" s="29">
        <f t="shared" si="3"/>
        <v>12305.020715739156</v>
      </c>
      <c r="L49" s="76">
        <f t="shared" si="11"/>
        <v>44896</v>
      </c>
      <c r="M49" s="62">
        <v>36</v>
      </c>
      <c r="N49" s="55">
        <f t="shared" si="12"/>
        <v>12458.967343722472</v>
      </c>
      <c r="O49" s="77">
        <f t="shared" si="4"/>
        <v>45.68</v>
      </c>
      <c r="P49" s="77">
        <f t="shared" si="5"/>
        <v>153.94662798331666</v>
      </c>
      <c r="Q49" s="77">
        <f t="shared" si="8"/>
        <v>199.63</v>
      </c>
      <c r="R49" s="77">
        <f t="shared" si="6"/>
        <v>12305.020715739156</v>
      </c>
    </row>
    <row r="50" spans="1:18" x14ac:dyDescent="0.25">
      <c r="A50" s="27">
        <f t="shared" si="9"/>
        <v>44927</v>
      </c>
      <c r="B50" s="28">
        <v>37</v>
      </c>
      <c r="C50" s="10">
        <f t="shared" si="10"/>
        <v>12305.020715739156</v>
      </c>
      <c r="D50" s="29">
        <f t="shared" si="1"/>
        <v>45.12</v>
      </c>
      <c r="E50" s="29">
        <f t="shared" si="2"/>
        <v>154.51109895258881</v>
      </c>
      <c r="F50" s="29">
        <f t="shared" si="7"/>
        <v>199.63</v>
      </c>
      <c r="G50" s="29">
        <f t="shared" si="3"/>
        <v>12150.509616786567</v>
      </c>
      <c r="L50" s="76">
        <f t="shared" si="11"/>
        <v>44927</v>
      </c>
      <c r="M50" s="62">
        <v>37</v>
      </c>
      <c r="N50" s="55">
        <f t="shared" si="12"/>
        <v>12305.020715739156</v>
      </c>
      <c r="O50" s="77">
        <f t="shared" si="4"/>
        <v>45.12</v>
      </c>
      <c r="P50" s="77">
        <f t="shared" si="5"/>
        <v>154.51109895258881</v>
      </c>
      <c r="Q50" s="77">
        <f t="shared" si="8"/>
        <v>199.63</v>
      </c>
      <c r="R50" s="77">
        <f t="shared" si="6"/>
        <v>12150.509616786567</v>
      </c>
    </row>
    <row r="51" spans="1:18" x14ac:dyDescent="0.25">
      <c r="A51" s="27">
        <f t="shared" si="9"/>
        <v>44958</v>
      </c>
      <c r="B51" s="28">
        <v>38</v>
      </c>
      <c r="C51" s="10">
        <f t="shared" si="10"/>
        <v>12150.509616786567</v>
      </c>
      <c r="D51" s="29">
        <f t="shared" si="1"/>
        <v>44.55</v>
      </c>
      <c r="E51" s="29">
        <f t="shared" si="2"/>
        <v>155.07763964874832</v>
      </c>
      <c r="F51" s="29">
        <f t="shared" si="7"/>
        <v>199.63</v>
      </c>
      <c r="G51" s="29">
        <f t="shared" si="3"/>
        <v>11995.431977137818</v>
      </c>
      <c r="L51" s="76">
        <f t="shared" si="11"/>
        <v>44958</v>
      </c>
      <c r="M51" s="62">
        <v>38</v>
      </c>
      <c r="N51" s="55">
        <f t="shared" si="12"/>
        <v>12150.509616786567</v>
      </c>
      <c r="O51" s="77">
        <f t="shared" si="4"/>
        <v>44.55</v>
      </c>
      <c r="P51" s="77">
        <f t="shared" si="5"/>
        <v>155.07763964874832</v>
      </c>
      <c r="Q51" s="77">
        <f t="shared" si="8"/>
        <v>199.63</v>
      </c>
      <c r="R51" s="77">
        <f t="shared" si="6"/>
        <v>11995.431977137818</v>
      </c>
    </row>
    <row r="52" spans="1:18" x14ac:dyDescent="0.25">
      <c r="A52" s="27">
        <f t="shared" si="9"/>
        <v>44986</v>
      </c>
      <c r="B52" s="28">
        <v>39</v>
      </c>
      <c r="C52" s="10">
        <f t="shared" si="10"/>
        <v>11995.431977137818</v>
      </c>
      <c r="D52" s="29">
        <f t="shared" si="1"/>
        <v>43.98</v>
      </c>
      <c r="E52" s="29">
        <f t="shared" si="2"/>
        <v>155.64625766079371</v>
      </c>
      <c r="F52" s="29">
        <f t="shared" si="7"/>
        <v>199.63</v>
      </c>
      <c r="G52" s="29">
        <f t="shared" si="3"/>
        <v>11839.785719477024</v>
      </c>
      <c r="L52" s="76">
        <f t="shared" si="11"/>
        <v>44986</v>
      </c>
      <c r="M52" s="62">
        <v>39</v>
      </c>
      <c r="N52" s="55">
        <f t="shared" si="12"/>
        <v>11995.431977137818</v>
      </c>
      <c r="O52" s="77">
        <f t="shared" si="4"/>
        <v>43.98</v>
      </c>
      <c r="P52" s="77">
        <f t="shared" si="5"/>
        <v>155.64625766079371</v>
      </c>
      <c r="Q52" s="77">
        <f t="shared" si="8"/>
        <v>199.63</v>
      </c>
      <c r="R52" s="77">
        <f t="shared" si="6"/>
        <v>11839.785719477024</v>
      </c>
    </row>
    <row r="53" spans="1:18" x14ac:dyDescent="0.25">
      <c r="A53" s="27">
        <f t="shared" si="9"/>
        <v>45017</v>
      </c>
      <c r="B53" s="28">
        <v>40</v>
      </c>
      <c r="C53" s="10">
        <f t="shared" si="10"/>
        <v>11839.785719477024</v>
      </c>
      <c r="D53" s="29">
        <f t="shared" si="1"/>
        <v>43.41</v>
      </c>
      <c r="E53" s="29">
        <f t="shared" si="2"/>
        <v>156.21696060554996</v>
      </c>
      <c r="F53" s="29">
        <f t="shared" si="7"/>
        <v>199.63</v>
      </c>
      <c r="G53" s="29">
        <f t="shared" si="3"/>
        <v>11683.568758871474</v>
      </c>
      <c r="L53" s="76">
        <f t="shared" si="11"/>
        <v>45017</v>
      </c>
      <c r="M53" s="62">
        <v>40</v>
      </c>
      <c r="N53" s="55">
        <f t="shared" si="12"/>
        <v>11839.785719477024</v>
      </c>
      <c r="O53" s="77">
        <f t="shared" si="4"/>
        <v>43.41</v>
      </c>
      <c r="P53" s="77">
        <f t="shared" si="5"/>
        <v>156.21696060554996</v>
      </c>
      <c r="Q53" s="77">
        <f t="shared" si="8"/>
        <v>199.63</v>
      </c>
      <c r="R53" s="77">
        <f t="shared" si="6"/>
        <v>11683.568758871474</v>
      </c>
    </row>
    <row r="54" spans="1:18" x14ac:dyDescent="0.25">
      <c r="A54" s="27">
        <f t="shared" si="9"/>
        <v>45047</v>
      </c>
      <c r="B54" s="28">
        <v>41</v>
      </c>
      <c r="C54" s="10">
        <f t="shared" si="10"/>
        <v>11683.568758871474</v>
      </c>
      <c r="D54" s="29">
        <f t="shared" si="1"/>
        <v>42.84</v>
      </c>
      <c r="E54" s="29">
        <f t="shared" si="2"/>
        <v>156.78975612777032</v>
      </c>
      <c r="F54" s="29">
        <f t="shared" si="7"/>
        <v>199.63</v>
      </c>
      <c r="G54" s="29">
        <f t="shared" si="3"/>
        <v>11526.779002743704</v>
      </c>
      <c r="L54" s="76">
        <f t="shared" si="11"/>
        <v>45047</v>
      </c>
      <c r="M54" s="62">
        <v>41</v>
      </c>
      <c r="N54" s="55">
        <f t="shared" si="12"/>
        <v>11683.568758871474</v>
      </c>
      <c r="O54" s="77">
        <f t="shared" si="4"/>
        <v>42.84</v>
      </c>
      <c r="P54" s="77">
        <f t="shared" si="5"/>
        <v>156.78975612777032</v>
      </c>
      <c r="Q54" s="77">
        <f t="shared" si="8"/>
        <v>199.63</v>
      </c>
      <c r="R54" s="77">
        <f t="shared" si="6"/>
        <v>11526.779002743704</v>
      </c>
    </row>
    <row r="55" spans="1:18" x14ac:dyDescent="0.25">
      <c r="A55" s="27">
        <f t="shared" si="9"/>
        <v>45078</v>
      </c>
      <c r="B55" s="28">
        <v>42</v>
      </c>
      <c r="C55" s="10">
        <f t="shared" si="10"/>
        <v>11526.779002743704</v>
      </c>
      <c r="D55" s="29">
        <f t="shared" si="1"/>
        <v>42.26</v>
      </c>
      <c r="E55" s="29">
        <f t="shared" si="2"/>
        <v>157.36465190023881</v>
      </c>
      <c r="F55" s="29">
        <f t="shared" si="7"/>
        <v>199.63</v>
      </c>
      <c r="G55" s="29">
        <f t="shared" si="3"/>
        <v>11369.414350843464</v>
      </c>
      <c r="L55" s="76">
        <f t="shared" si="11"/>
        <v>45078</v>
      </c>
      <c r="M55" s="62">
        <v>42</v>
      </c>
      <c r="N55" s="55">
        <f t="shared" si="12"/>
        <v>11526.779002743704</v>
      </c>
      <c r="O55" s="77">
        <f t="shared" si="4"/>
        <v>42.26</v>
      </c>
      <c r="P55" s="77">
        <f t="shared" si="5"/>
        <v>157.36465190023881</v>
      </c>
      <c r="Q55" s="77">
        <f t="shared" si="8"/>
        <v>199.63</v>
      </c>
      <c r="R55" s="77">
        <f t="shared" si="6"/>
        <v>11369.414350843464</v>
      </c>
    </row>
    <row r="56" spans="1:18" x14ac:dyDescent="0.25">
      <c r="A56" s="27">
        <f t="shared" si="9"/>
        <v>45108</v>
      </c>
      <c r="B56" s="28">
        <v>43</v>
      </c>
      <c r="C56" s="10">
        <f t="shared" si="10"/>
        <v>11369.414350843464</v>
      </c>
      <c r="D56" s="29">
        <f t="shared" si="1"/>
        <v>41.69</v>
      </c>
      <c r="E56" s="29">
        <f t="shared" si="2"/>
        <v>157.941655623873</v>
      </c>
      <c r="F56" s="29">
        <f t="shared" si="7"/>
        <v>199.63</v>
      </c>
      <c r="G56" s="29">
        <f t="shared" si="3"/>
        <v>11211.472695219591</v>
      </c>
      <c r="L56" s="76">
        <f t="shared" si="11"/>
        <v>45108</v>
      </c>
      <c r="M56" s="62">
        <v>43</v>
      </c>
      <c r="N56" s="55">
        <f t="shared" si="12"/>
        <v>11369.414350843464</v>
      </c>
      <c r="O56" s="77">
        <f t="shared" si="4"/>
        <v>41.69</v>
      </c>
      <c r="P56" s="77">
        <f t="shared" si="5"/>
        <v>157.941655623873</v>
      </c>
      <c r="Q56" s="77">
        <f t="shared" si="8"/>
        <v>199.63</v>
      </c>
      <c r="R56" s="77">
        <f t="shared" si="6"/>
        <v>11211.472695219591</v>
      </c>
    </row>
    <row r="57" spans="1:18" x14ac:dyDescent="0.25">
      <c r="A57" s="27">
        <f t="shared" si="9"/>
        <v>45139</v>
      </c>
      <c r="B57" s="28">
        <v>44</v>
      </c>
      <c r="C57" s="10">
        <f t="shared" si="10"/>
        <v>11211.472695219591</v>
      </c>
      <c r="D57" s="29">
        <f t="shared" si="1"/>
        <v>41.11</v>
      </c>
      <c r="E57" s="29">
        <f t="shared" si="2"/>
        <v>158.5207750278272</v>
      </c>
      <c r="F57" s="29">
        <f t="shared" si="7"/>
        <v>199.63</v>
      </c>
      <c r="G57" s="29">
        <f t="shared" si="3"/>
        <v>11052.951920191763</v>
      </c>
      <c r="L57" s="76">
        <f t="shared" si="11"/>
        <v>45139</v>
      </c>
      <c r="M57" s="62">
        <v>44</v>
      </c>
      <c r="N57" s="55">
        <f t="shared" si="12"/>
        <v>11211.472695219591</v>
      </c>
      <c r="O57" s="77">
        <f t="shared" si="4"/>
        <v>41.11</v>
      </c>
      <c r="P57" s="77">
        <f t="shared" si="5"/>
        <v>158.5207750278272</v>
      </c>
      <c r="Q57" s="77">
        <f t="shared" si="8"/>
        <v>199.63</v>
      </c>
      <c r="R57" s="77">
        <f t="shared" si="6"/>
        <v>11052.951920191763</v>
      </c>
    </row>
    <row r="58" spans="1:18" x14ac:dyDescent="0.25">
      <c r="A58" s="27">
        <f t="shared" si="9"/>
        <v>45170</v>
      </c>
      <c r="B58" s="28">
        <v>45</v>
      </c>
      <c r="C58" s="10">
        <f t="shared" si="10"/>
        <v>11052.951920191763</v>
      </c>
      <c r="D58" s="29">
        <f t="shared" si="1"/>
        <v>40.53</v>
      </c>
      <c r="E58" s="29">
        <f t="shared" si="2"/>
        <v>159.1020178695959</v>
      </c>
      <c r="F58" s="29">
        <f t="shared" si="7"/>
        <v>199.63</v>
      </c>
      <c r="G58" s="29">
        <f t="shared" si="3"/>
        <v>10893.849902322167</v>
      </c>
      <c r="L58" s="76">
        <f t="shared" si="11"/>
        <v>45170</v>
      </c>
      <c r="M58" s="62">
        <v>45</v>
      </c>
      <c r="N58" s="55">
        <f t="shared" si="12"/>
        <v>11052.951920191763</v>
      </c>
      <c r="O58" s="77">
        <f t="shared" si="4"/>
        <v>40.53</v>
      </c>
      <c r="P58" s="77">
        <f t="shared" si="5"/>
        <v>159.1020178695959</v>
      </c>
      <c r="Q58" s="77">
        <f t="shared" si="8"/>
        <v>199.63</v>
      </c>
      <c r="R58" s="77">
        <f t="shared" si="6"/>
        <v>10893.849902322167</v>
      </c>
    </row>
    <row r="59" spans="1:18" x14ac:dyDescent="0.25">
      <c r="A59" s="27">
        <f t="shared" si="9"/>
        <v>45200</v>
      </c>
      <c r="B59" s="28">
        <v>46</v>
      </c>
      <c r="C59" s="10">
        <f t="shared" si="10"/>
        <v>10893.849902322167</v>
      </c>
      <c r="D59" s="29">
        <f t="shared" si="1"/>
        <v>39.94</v>
      </c>
      <c r="E59" s="29">
        <f t="shared" si="2"/>
        <v>159.68539193511776</v>
      </c>
      <c r="F59" s="29">
        <f t="shared" si="7"/>
        <v>199.63</v>
      </c>
      <c r="G59" s="29">
        <f t="shared" si="3"/>
        <v>10734.164510387049</v>
      </c>
      <c r="L59" s="76">
        <f t="shared" si="11"/>
        <v>45200</v>
      </c>
      <c r="M59" s="62">
        <v>46</v>
      </c>
      <c r="N59" s="55">
        <f t="shared" si="12"/>
        <v>10893.849902322167</v>
      </c>
      <c r="O59" s="77">
        <f t="shared" si="4"/>
        <v>39.94</v>
      </c>
      <c r="P59" s="77">
        <f t="shared" si="5"/>
        <v>159.68539193511776</v>
      </c>
      <c r="Q59" s="77">
        <f t="shared" si="8"/>
        <v>199.63</v>
      </c>
      <c r="R59" s="77">
        <f t="shared" si="6"/>
        <v>10734.164510387049</v>
      </c>
    </row>
    <row r="60" spans="1:18" x14ac:dyDescent="0.25">
      <c r="A60" s="27">
        <f t="shared" si="9"/>
        <v>45231</v>
      </c>
      <c r="B60" s="28">
        <v>47</v>
      </c>
      <c r="C60" s="10">
        <f t="shared" si="10"/>
        <v>10734.164510387049</v>
      </c>
      <c r="D60" s="29">
        <f t="shared" si="1"/>
        <v>39.36</v>
      </c>
      <c r="E60" s="29">
        <f t="shared" si="2"/>
        <v>160.27090503887987</v>
      </c>
      <c r="F60" s="29">
        <f t="shared" si="7"/>
        <v>199.63</v>
      </c>
      <c r="G60" s="29">
        <f t="shared" si="3"/>
        <v>10573.893605348168</v>
      </c>
      <c r="L60" s="76">
        <f t="shared" si="11"/>
        <v>45231</v>
      </c>
      <c r="M60" s="62">
        <v>47</v>
      </c>
      <c r="N60" s="55">
        <f t="shared" si="12"/>
        <v>10734.164510387049</v>
      </c>
      <c r="O60" s="77">
        <f t="shared" si="4"/>
        <v>39.36</v>
      </c>
      <c r="P60" s="77">
        <f t="shared" si="5"/>
        <v>160.27090503887987</v>
      </c>
      <c r="Q60" s="77">
        <f t="shared" si="8"/>
        <v>199.63</v>
      </c>
      <c r="R60" s="77">
        <f t="shared" si="6"/>
        <v>10573.893605348168</v>
      </c>
    </row>
    <row r="61" spans="1:18" x14ac:dyDescent="0.25">
      <c r="A61" s="27">
        <f t="shared" si="9"/>
        <v>45261</v>
      </c>
      <c r="B61" s="28">
        <v>48</v>
      </c>
      <c r="C61" s="10">
        <f t="shared" si="10"/>
        <v>10573.893605348168</v>
      </c>
      <c r="D61" s="29">
        <f t="shared" si="1"/>
        <v>38.770000000000003</v>
      </c>
      <c r="E61" s="29">
        <f t="shared" si="2"/>
        <v>160.85856502402243</v>
      </c>
      <c r="F61" s="29">
        <f t="shared" si="7"/>
        <v>199.63</v>
      </c>
      <c r="G61" s="29">
        <f t="shared" si="3"/>
        <v>10413.035040324146</v>
      </c>
      <c r="L61" s="76">
        <f t="shared" si="11"/>
        <v>45261</v>
      </c>
      <c r="M61" s="62">
        <v>48</v>
      </c>
      <c r="N61" s="55">
        <f t="shared" si="12"/>
        <v>10573.893605348168</v>
      </c>
      <c r="O61" s="77">
        <f t="shared" si="4"/>
        <v>38.770000000000003</v>
      </c>
      <c r="P61" s="77">
        <f t="shared" si="5"/>
        <v>160.85856502402243</v>
      </c>
      <c r="Q61" s="77">
        <f t="shared" si="8"/>
        <v>199.63</v>
      </c>
      <c r="R61" s="77">
        <f t="shared" si="6"/>
        <v>10413.035040324146</v>
      </c>
    </row>
    <row r="62" spans="1:18" x14ac:dyDescent="0.25">
      <c r="A62" s="27">
        <f t="shared" si="9"/>
        <v>45292</v>
      </c>
      <c r="B62" s="28">
        <v>49</v>
      </c>
      <c r="C62" s="10">
        <f t="shared" si="10"/>
        <v>10413.035040324146</v>
      </c>
      <c r="D62" s="29">
        <f t="shared" si="1"/>
        <v>38.18</v>
      </c>
      <c r="E62" s="29">
        <f t="shared" si="2"/>
        <v>161.44837976244384</v>
      </c>
      <c r="F62" s="29">
        <f t="shared" si="7"/>
        <v>199.63</v>
      </c>
      <c r="G62" s="29">
        <f t="shared" si="3"/>
        <v>10251.586660561703</v>
      </c>
      <c r="L62" s="76">
        <f t="shared" si="11"/>
        <v>45292</v>
      </c>
      <c r="M62" s="62">
        <v>49</v>
      </c>
      <c r="N62" s="55">
        <f t="shared" si="12"/>
        <v>10413.035040324146</v>
      </c>
      <c r="O62" s="77">
        <f t="shared" si="4"/>
        <v>38.18</v>
      </c>
      <c r="P62" s="77">
        <f t="shared" si="5"/>
        <v>161.44837976244384</v>
      </c>
      <c r="Q62" s="77">
        <f t="shared" si="8"/>
        <v>199.63</v>
      </c>
      <c r="R62" s="77">
        <f t="shared" si="6"/>
        <v>10251.586660561703</v>
      </c>
    </row>
    <row r="63" spans="1:18" x14ac:dyDescent="0.25">
      <c r="A63" s="27">
        <f t="shared" si="9"/>
        <v>45323</v>
      </c>
      <c r="B63" s="28">
        <v>50</v>
      </c>
      <c r="C63" s="10">
        <f t="shared" si="10"/>
        <v>10251.586660561703</v>
      </c>
      <c r="D63" s="29">
        <f t="shared" si="1"/>
        <v>37.590000000000003</v>
      </c>
      <c r="E63" s="29">
        <f t="shared" si="2"/>
        <v>162.04035715490613</v>
      </c>
      <c r="F63" s="29">
        <f t="shared" si="7"/>
        <v>199.63</v>
      </c>
      <c r="G63" s="29">
        <f t="shared" si="3"/>
        <v>10089.546303406796</v>
      </c>
      <c r="L63" s="76">
        <f t="shared" si="11"/>
        <v>45323</v>
      </c>
      <c r="M63" s="62">
        <v>50</v>
      </c>
      <c r="N63" s="55">
        <f t="shared" si="12"/>
        <v>10251.586660561703</v>
      </c>
      <c r="O63" s="77">
        <f t="shared" si="4"/>
        <v>37.590000000000003</v>
      </c>
      <c r="P63" s="77">
        <f t="shared" si="5"/>
        <v>162.04035715490613</v>
      </c>
      <c r="Q63" s="77">
        <f t="shared" si="8"/>
        <v>199.63</v>
      </c>
      <c r="R63" s="77">
        <f t="shared" si="6"/>
        <v>10089.546303406796</v>
      </c>
    </row>
    <row r="64" spans="1:18" x14ac:dyDescent="0.25">
      <c r="A64" s="27">
        <f t="shared" si="9"/>
        <v>45352</v>
      </c>
      <c r="B64" s="28">
        <v>51</v>
      </c>
      <c r="C64" s="10">
        <f t="shared" si="10"/>
        <v>10089.546303406796</v>
      </c>
      <c r="D64" s="29">
        <f t="shared" si="1"/>
        <v>37</v>
      </c>
      <c r="E64" s="29">
        <f t="shared" si="2"/>
        <v>162.6345051311408</v>
      </c>
      <c r="F64" s="29">
        <f t="shared" si="7"/>
        <v>199.63</v>
      </c>
      <c r="G64" s="29">
        <f t="shared" si="3"/>
        <v>9926.9117982756561</v>
      </c>
      <c r="L64" s="76">
        <f t="shared" si="11"/>
        <v>45352</v>
      </c>
      <c r="M64" s="62">
        <v>51</v>
      </c>
      <c r="N64" s="55">
        <f t="shared" si="12"/>
        <v>10089.546303406796</v>
      </c>
      <c r="O64" s="77">
        <f t="shared" si="4"/>
        <v>37</v>
      </c>
      <c r="P64" s="77">
        <f t="shared" si="5"/>
        <v>162.6345051311408</v>
      </c>
      <c r="Q64" s="77">
        <f t="shared" si="8"/>
        <v>199.63</v>
      </c>
      <c r="R64" s="77">
        <f t="shared" si="6"/>
        <v>9926.9117982756561</v>
      </c>
    </row>
    <row r="65" spans="1:18" x14ac:dyDescent="0.25">
      <c r="A65" s="27">
        <f t="shared" si="9"/>
        <v>45383</v>
      </c>
      <c r="B65" s="28">
        <v>52</v>
      </c>
      <c r="C65" s="10">
        <f t="shared" si="10"/>
        <v>9926.9117982756561</v>
      </c>
      <c r="D65" s="29">
        <f t="shared" si="1"/>
        <v>36.4</v>
      </c>
      <c r="E65" s="29">
        <f t="shared" si="2"/>
        <v>163.23083164995498</v>
      </c>
      <c r="F65" s="29">
        <f t="shared" si="7"/>
        <v>199.63</v>
      </c>
      <c r="G65" s="29">
        <f t="shared" si="3"/>
        <v>9763.6809666257013</v>
      </c>
      <c r="L65" s="76">
        <f t="shared" si="11"/>
        <v>45383</v>
      </c>
      <c r="M65" s="62">
        <v>52</v>
      </c>
      <c r="N65" s="55">
        <f t="shared" si="12"/>
        <v>9926.9117982756561</v>
      </c>
      <c r="O65" s="77">
        <f t="shared" si="4"/>
        <v>36.4</v>
      </c>
      <c r="P65" s="77">
        <f t="shared" si="5"/>
        <v>163.23083164995498</v>
      </c>
      <c r="Q65" s="77">
        <f t="shared" si="8"/>
        <v>199.63</v>
      </c>
      <c r="R65" s="77">
        <f t="shared" si="6"/>
        <v>9763.6809666257013</v>
      </c>
    </row>
    <row r="66" spans="1:18" x14ac:dyDescent="0.25">
      <c r="A66" s="27">
        <f t="shared" si="9"/>
        <v>45413</v>
      </c>
      <c r="B66" s="28">
        <v>53</v>
      </c>
      <c r="C66" s="10">
        <f t="shared" si="10"/>
        <v>9763.6809666257013</v>
      </c>
      <c r="D66" s="29">
        <f t="shared" si="1"/>
        <v>35.799999999999997</v>
      </c>
      <c r="E66" s="29">
        <f t="shared" si="2"/>
        <v>163.82934469933812</v>
      </c>
      <c r="F66" s="29">
        <f t="shared" si="7"/>
        <v>199.63</v>
      </c>
      <c r="G66" s="29">
        <f t="shared" si="3"/>
        <v>9599.8516219263638</v>
      </c>
      <c r="L66" s="76">
        <f t="shared" si="11"/>
        <v>45413</v>
      </c>
      <c r="M66" s="62">
        <v>53</v>
      </c>
      <c r="N66" s="55">
        <f t="shared" si="12"/>
        <v>9763.6809666257013</v>
      </c>
      <c r="O66" s="77">
        <f t="shared" si="4"/>
        <v>35.799999999999997</v>
      </c>
      <c r="P66" s="77">
        <f t="shared" si="5"/>
        <v>163.82934469933812</v>
      </c>
      <c r="Q66" s="77">
        <f t="shared" si="8"/>
        <v>199.63</v>
      </c>
      <c r="R66" s="77">
        <f t="shared" si="6"/>
        <v>9599.8516219263638</v>
      </c>
    </row>
    <row r="67" spans="1:18" x14ac:dyDescent="0.25">
      <c r="A67" s="27">
        <f t="shared" si="9"/>
        <v>45444</v>
      </c>
      <c r="B67" s="28">
        <v>54</v>
      </c>
      <c r="C67" s="10">
        <f t="shared" si="10"/>
        <v>9599.8516219263638</v>
      </c>
      <c r="D67" s="29">
        <f t="shared" si="1"/>
        <v>35.200000000000003</v>
      </c>
      <c r="E67" s="29">
        <f t="shared" si="2"/>
        <v>164.43005229656904</v>
      </c>
      <c r="F67" s="29">
        <f t="shared" si="7"/>
        <v>199.63</v>
      </c>
      <c r="G67" s="29">
        <f t="shared" si="3"/>
        <v>9435.4215696297942</v>
      </c>
      <c r="L67" s="76">
        <f t="shared" si="11"/>
        <v>45444</v>
      </c>
      <c r="M67" s="62">
        <v>54</v>
      </c>
      <c r="N67" s="55">
        <f t="shared" si="12"/>
        <v>9599.8516219263638</v>
      </c>
      <c r="O67" s="77">
        <f t="shared" si="4"/>
        <v>35.200000000000003</v>
      </c>
      <c r="P67" s="77">
        <f t="shared" si="5"/>
        <v>164.43005229656904</v>
      </c>
      <c r="Q67" s="77">
        <f t="shared" si="8"/>
        <v>199.63</v>
      </c>
      <c r="R67" s="77">
        <f t="shared" si="6"/>
        <v>9435.4215696297942</v>
      </c>
    </row>
    <row r="68" spans="1:18" x14ac:dyDescent="0.25">
      <c r="A68" s="27">
        <f t="shared" si="9"/>
        <v>45474</v>
      </c>
      <c r="B68" s="28">
        <v>55</v>
      </c>
      <c r="C68" s="10">
        <f t="shared" si="10"/>
        <v>9435.4215696297942</v>
      </c>
      <c r="D68" s="29">
        <f t="shared" si="1"/>
        <v>34.6</v>
      </c>
      <c r="E68" s="29">
        <f t="shared" si="2"/>
        <v>165.03296248832311</v>
      </c>
      <c r="F68" s="29">
        <f t="shared" si="7"/>
        <v>199.63</v>
      </c>
      <c r="G68" s="29">
        <f t="shared" si="3"/>
        <v>9270.3886071414709</v>
      </c>
      <c r="L68" s="76">
        <f t="shared" si="11"/>
        <v>45474</v>
      </c>
      <c r="M68" s="62">
        <v>55</v>
      </c>
      <c r="N68" s="55">
        <f t="shared" si="12"/>
        <v>9435.4215696297942</v>
      </c>
      <c r="O68" s="77">
        <f t="shared" si="4"/>
        <v>34.6</v>
      </c>
      <c r="P68" s="77">
        <f t="shared" si="5"/>
        <v>165.03296248832311</v>
      </c>
      <c r="Q68" s="77">
        <f t="shared" si="8"/>
        <v>199.63</v>
      </c>
      <c r="R68" s="77">
        <f t="shared" si="6"/>
        <v>9270.3886071414709</v>
      </c>
    </row>
    <row r="69" spans="1:18" x14ac:dyDescent="0.25">
      <c r="A69" s="27">
        <f t="shared" si="9"/>
        <v>45505</v>
      </c>
      <c r="B69" s="28">
        <v>56</v>
      </c>
      <c r="C69" s="10">
        <f t="shared" si="10"/>
        <v>9270.3886071414709</v>
      </c>
      <c r="D69" s="29">
        <f t="shared" si="1"/>
        <v>33.99</v>
      </c>
      <c r="E69" s="29">
        <f t="shared" si="2"/>
        <v>165.63808335078031</v>
      </c>
      <c r="F69" s="29">
        <f t="shared" si="7"/>
        <v>199.63</v>
      </c>
      <c r="G69" s="29">
        <f t="shared" si="3"/>
        <v>9104.7505237906898</v>
      </c>
      <c r="L69" s="76">
        <f t="shared" si="11"/>
        <v>45505</v>
      </c>
      <c r="M69" s="62">
        <v>56</v>
      </c>
      <c r="N69" s="55">
        <f t="shared" si="12"/>
        <v>9270.3886071414709</v>
      </c>
      <c r="O69" s="77">
        <f t="shared" si="4"/>
        <v>33.99</v>
      </c>
      <c r="P69" s="77">
        <f t="shared" si="5"/>
        <v>165.63808335078031</v>
      </c>
      <c r="Q69" s="77">
        <f t="shared" si="8"/>
        <v>199.63</v>
      </c>
      <c r="R69" s="77">
        <f t="shared" si="6"/>
        <v>9104.7505237906898</v>
      </c>
    </row>
    <row r="70" spans="1:18" x14ac:dyDescent="0.25">
      <c r="A70" s="27">
        <f t="shared" si="9"/>
        <v>45536</v>
      </c>
      <c r="B70" s="28">
        <v>57</v>
      </c>
      <c r="C70" s="10">
        <f t="shared" si="10"/>
        <v>9104.7505237906898</v>
      </c>
      <c r="D70" s="29">
        <f t="shared" si="1"/>
        <v>33.380000000000003</v>
      </c>
      <c r="E70" s="29">
        <f t="shared" si="2"/>
        <v>166.24542298973316</v>
      </c>
      <c r="F70" s="29">
        <f t="shared" si="7"/>
        <v>199.63</v>
      </c>
      <c r="G70" s="29">
        <f t="shared" si="3"/>
        <v>8938.5051008009559</v>
      </c>
      <c r="L70" s="76">
        <f t="shared" si="11"/>
        <v>45536</v>
      </c>
      <c r="M70" s="62">
        <v>57</v>
      </c>
      <c r="N70" s="55">
        <f t="shared" si="12"/>
        <v>9104.7505237906898</v>
      </c>
      <c r="O70" s="77">
        <f t="shared" si="4"/>
        <v>33.380000000000003</v>
      </c>
      <c r="P70" s="77">
        <f t="shared" si="5"/>
        <v>166.24542298973316</v>
      </c>
      <c r="Q70" s="77">
        <f t="shared" si="8"/>
        <v>199.63</v>
      </c>
      <c r="R70" s="77">
        <f t="shared" si="6"/>
        <v>8938.5051008009559</v>
      </c>
    </row>
    <row r="71" spans="1:18" x14ac:dyDescent="0.25">
      <c r="A71" s="27">
        <f t="shared" si="9"/>
        <v>45566</v>
      </c>
      <c r="B71" s="28">
        <v>58</v>
      </c>
      <c r="C71" s="10">
        <f t="shared" si="10"/>
        <v>8938.5051008009559</v>
      </c>
      <c r="D71" s="29">
        <f t="shared" si="1"/>
        <v>32.770000000000003</v>
      </c>
      <c r="E71" s="29">
        <f t="shared" si="2"/>
        <v>166.85498954069553</v>
      </c>
      <c r="F71" s="29">
        <f t="shared" si="7"/>
        <v>199.63</v>
      </c>
      <c r="G71" s="29">
        <f t="shared" si="3"/>
        <v>8771.65011126026</v>
      </c>
      <c r="L71" s="76">
        <f t="shared" si="11"/>
        <v>45566</v>
      </c>
      <c r="M71" s="62">
        <v>58</v>
      </c>
      <c r="N71" s="55">
        <f t="shared" si="12"/>
        <v>8938.5051008009559</v>
      </c>
      <c r="O71" s="77">
        <f t="shared" si="4"/>
        <v>32.770000000000003</v>
      </c>
      <c r="P71" s="77">
        <f t="shared" si="5"/>
        <v>166.85498954069553</v>
      </c>
      <c r="Q71" s="77">
        <f t="shared" si="8"/>
        <v>199.63</v>
      </c>
      <c r="R71" s="77">
        <f t="shared" si="6"/>
        <v>8771.65011126026</v>
      </c>
    </row>
    <row r="72" spans="1:18" x14ac:dyDescent="0.25">
      <c r="A72" s="27">
        <f t="shared" si="9"/>
        <v>45597</v>
      </c>
      <c r="B72" s="28">
        <v>59</v>
      </c>
      <c r="C72" s="10">
        <f t="shared" si="10"/>
        <v>8771.65011126026</v>
      </c>
      <c r="D72" s="29">
        <f t="shared" si="1"/>
        <v>32.159999999999997</v>
      </c>
      <c r="E72" s="29">
        <f t="shared" si="2"/>
        <v>167.4667911690114</v>
      </c>
      <c r="F72" s="29">
        <f t="shared" si="7"/>
        <v>199.63</v>
      </c>
      <c r="G72" s="29">
        <f t="shared" si="3"/>
        <v>8604.1833200912479</v>
      </c>
      <c r="L72" s="76">
        <f t="shared" si="11"/>
        <v>45597</v>
      </c>
      <c r="M72" s="62">
        <v>59</v>
      </c>
      <c r="N72" s="55">
        <f t="shared" si="12"/>
        <v>8771.65011126026</v>
      </c>
      <c r="O72" s="77">
        <f t="shared" si="4"/>
        <v>32.159999999999997</v>
      </c>
      <c r="P72" s="77">
        <f t="shared" si="5"/>
        <v>167.4667911690114</v>
      </c>
      <c r="Q72" s="77">
        <f t="shared" si="8"/>
        <v>199.63</v>
      </c>
      <c r="R72" s="77">
        <f t="shared" si="6"/>
        <v>8604.1833200912479</v>
      </c>
    </row>
    <row r="73" spans="1:18" x14ac:dyDescent="0.25">
      <c r="A73" s="27">
        <f t="shared" si="9"/>
        <v>45627</v>
      </c>
      <c r="B73" s="28">
        <v>60</v>
      </c>
      <c r="C73" s="10">
        <f>G72</f>
        <v>8604.1833200912479</v>
      </c>
      <c r="D73" s="29">
        <f>ROUND(C73*$E$10/12,2)</f>
        <v>31.55</v>
      </c>
      <c r="E73" s="29">
        <f t="shared" si="2"/>
        <v>168.08083606996445</v>
      </c>
      <c r="F73" s="29">
        <f t="shared" si="7"/>
        <v>199.63</v>
      </c>
      <c r="G73" s="29">
        <f>C73-E73</f>
        <v>8436.1024840212831</v>
      </c>
      <c r="L73" s="76">
        <f t="shared" si="11"/>
        <v>45627</v>
      </c>
      <c r="M73" s="62">
        <v>60</v>
      </c>
      <c r="N73" s="55">
        <f>R72</f>
        <v>8604.1833200912479</v>
      </c>
      <c r="O73" s="77">
        <f t="shared" si="4"/>
        <v>31.55</v>
      </c>
      <c r="P73" s="77">
        <f t="shared" si="5"/>
        <v>168.08083606996445</v>
      </c>
      <c r="Q73" s="77">
        <f t="shared" si="8"/>
        <v>199.63</v>
      </c>
      <c r="R73" s="77">
        <f>N73-P73</f>
        <v>8436.1024840212831</v>
      </c>
    </row>
    <row r="74" spans="1:18" x14ac:dyDescent="0.25">
      <c r="A74" s="27">
        <f t="shared" si="9"/>
        <v>45658</v>
      </c>
      <c r="B74" s="28">
        <v>61</v>
      </c>
      <c r="C74" s="10">
        <f t="shared" ref="C74:C119" si="13">G73</f>
        <v>8436.1024840212831</v>
      </c>
      <c r="D74" s="29">
        <f t="shared" ref="D74:D119" si="14">ROUND(C74*$E$10/12,2)</f>
        <v>30.93</v>
      </c>
      <c r="E74" s="29">
        <f t="shared" si="2"/>
        <v>168.69713246888765</v>
      </c>
      <c r="F74" s="29">
        <f t="shared" si="7"/>
        <v>199.63</v>
      </c>
      <c r="G74" s="29">
        <f t="shared" ref="G74:G119" si="15">C74-E74</f>
        <v>8267.4053515523956</v>
      </c>
      <c r="L74" s="76">
        <f t="shared" si="11"/>
        <v>45658</v>
      </c>
      <c r="M74" s="62">
        <v>61</v>
      </c>
      <c r="N74" s="55">
        <f t="shared" ref="N74:N119" si="16">R73</f>
        <v>8436.1024840212831</v>
      </c>
      <c r="O74" s="77">
        <f t="shared" si="4"/>
        <v>30.93</v>
      </c>
      <c r="P74" s="77">
        <f t="shared" si="5"/>
        <v>168.69713246888765</v>
      </c>
      <c r="Q74" s="77">
        <f t="shared" si="8"/>
        <v>199.63</v>
      </c>
      <c r="R74" s="77">
        <f t="shared" ref="R74:R119" si="17">N74-P74</f>
        <v>8267.4053515523956</v>
      </c>
    </row>
    <row r="75" spans="1:18" x14ac:dyDescent="0.25">
      <c r="A75" s="27">
        <f t="shared" si="9"/>
        <v>45689</v>
      </c>
      <c r="B75" s="28">
        <v>62</v>
      </c>
      <c r="C75" s="10">
        <f t="shared" si="13"/>
        <v>8267.4053515523956</v>
      </c>
      <c r="D75" s="29">
        <f t="shared" si="14"/>
        <v>30.31</v>
      </c>
      <c r="E75" s="29">
        <f t="shared" si="2"/>
        <v>169.31568862127358</v>
      </c>
      <c r="F75" s="29">
        <f t="shared" si="7"/>
        <v>199.63</v>
      </c>
      <c r="G75" s="29">
        <f t="shared" si="15"/>
        <v>8098.0896629311219</v>
      </c>
      <c r="L75" s="76">
        <f t="shared" si="11"/>
        <v>45689</v>
      </c>
      <c r="M75" s="62">
        <v>62</v>
      </c>
      <c r="N75" s="55">
        <f t="shared" si="16"/>
        <v>8267.4053515523956</v>
      </c>
      <c r="O75" s="77">
        <f t="shared" si="4"/>
        <v>30.31</v>
      </c>
      <c r="P75" s="77">
        <f t="shared" si="5"/>
        <v>169.31568862127358</v>
      </c>
      <c r="Q75" s="77">
        <f t="shared" si="8"/>
        <v>199.63</v>
      </c>
      <c r="R75" s="77">
        <f t="shared" si="17"/>
        <v>8098.0896629311219</v>
      </c>
    </row>
    <row r="76" spans="1:18" x14ac:dyDescent="0.25">
      <c r="A76" s="27">
        <f t="shared" si="9"/>
        <v>45717</v>
      </c>
      <c r="B76" s="28">
        <v>63</v>
      </c>
      <c r="C76" s="10">
        <f t="shared" si="13"/>
        <v>8098.0896629311219</v>
      </c>
      <c r="D76" s="29">
        <f t="shared" si="14"/>
        <v>29.69</v>
      </c>
      <c r="E76" s="29">
        <f t="shared" si="2"/>
        <v>169.93651281288493</v>
      </c>
      <c r="F76" s="29">
        <f t="shared" si="7"/>
        <v>199.63</v>
      </c>
      <c r="G76" s="29">
        <f t="shared" si="15"/>
        <v>7928.1531501182371</v>
      </c>
      <c r="L76" s="76">
        <f t="shared" si="11"/>
        <v>45717</v>
      </c>
      <c r="M76" s="62">
        <v>63</v>
      </c>
      <c r="N76" s="55">
        <f t="shared" si="16"/>
        <v>8098.0896629311219</v>
      </c>
      <c r="O76" s="77">
        <f t="shared" si="4"/>
        <v>29.69</v>
      </c>
      <c r="P76" s="77">
        <f t="shared" si="5"/>
        <v>169.93651281288493</v>
      </c>
      <c r="Q76" s="77">
        <f t="shared" si="8"/>
        <v>199.63</v>
      </c>
      <c r="R76" s="77">
        <f t="shared" si="17"/>
        <v>7928.1531501182371</v>
      </c>
    </row>
    <row r="77" spans="1:18" x14ac:dyDescent="0.25">
      <c r="A77" s="27">
        <f t="shared" si="9"/>
        <v>45748</v>
      </c>
      <c r="B77" s="28">
        <v>64</v>
      </c>
      <c r="C77" s="10">
        <f t="shared" si="13"/>
        <v>7928.1531501182371</v>
      </c>
      <c r="D77" s="29">
        <f t="shared" si="14"/>
        <v>29.07</v>
      </c>
      <c r="E77" s="29">
        <f t="shared" si="2"/>
        <v>170.55961335986549</v>
      </c>
      <c r="F77" s="29">
        <f t="shared" si="7"/>
        <v>199.63</v>
      </c>
      <c r="G77" s="29">
        <f t="shared" si="15"/>
        <v>7757.5935367583716</v>
      </c>
      <c r="L77" s="76">
        <f t="shared" si="11"/>
        <v>45748</v>
      </c>
      <c r="M77" s="62">
        <v>64</v>
      </c>
      <c r="N77" s="55">
        <f t="shared" si="16"/>
        <v>7928.1531501182371</v>
      </c>
      <c r="O77" s="77">
        <f t="shared" si="4"/>
        <v>29.07</v>
      </c>
      <c r="P77" s="77">
        <f t="shared" si="5"/>
        <v>170.55961335986549</v>
      </c>
      <c r="Q77" s="77">
        <f t="shared" si="8"/>
        <v>199.63</v>
      </c>
      <c r="R77" s="77">
        <f t="shared" si="17"/>
        <v>7757.5935367583716</v>
      </c>
    </row>
    <row r="78" spans="1:18" x14ac:dyDescent="0.25">
      <c r="A78" s="27">
        <f t="shared" si="9"/>
        <v>45778</v>
      </c>
      <c r="B78" s="28">
        <v>65</v>
      </c>
      <c r="C78" s="10">
        <f t="shared" si="13"/>
        <v>7757.5935367583716</v>
      </c>
      <c r="D78" s="29">
        <f t="shared" si="14"/>
        <v>28.44</v>
      </c>
      <c r="E78" s="29">
        <f t="shared" si="2"/>
        <v>171.18499860885169</v>
      </c>
      <c r="F78" s="29">
        <f t="shared" si="7"/>
        <v>199.63</v>
      </c>
      <c r="G78" s="29">
        <f t="shared" si="15"/>
        <v>7586.4085381495197</v>
      </c>
      <c r="L78" s="76">
        <f t="shared" si="11"/>
        <v>45778</v>
      </c>
      <c r="M78" s="62">
        <v>65</v>
      </c>
      <c r="N78" s="55">
        <f t="shared" si="16"/>
        <v>7757.5935367583716</v>
      </c>
      <c r="O78" s="77">
        <f t="shared" si="4"/>
        <v>28.44</v>
      </c>
      <c r="P78" s="77">
        <f t="shared" si="5"/>
        <v>171.18499860885169</v>
      </c>
      <c r="Q78" s="77">
        <f t="shared" si="8"/>
        <v>199.63</v>
      </c>
      <c r="R78" s="77">
        <f t="shared" si="17"/>
        <v>7586.4085381495197</v>
      </c>
    </row>
    <row r="79" spans="1:18" x14ac:dyDescent="0.25">
      <c r="A79" s="27">
        <f t="shared" si="9"/>
        <v>45809</v>
      </c>
      <c r="B79" s="28">
        <v>66</v>
      </c>
      <c r="C79" s="10">
        <f t="shared" si="13"/>
        <v>7586.4085381495197</v>
      </c>
      <c r="D79" s="29">
        <f t="shared" si="14"/>
        <v>27.82</v>
      </c>
      <c r="E79" s="29">
        <f t="shared" ref="E79:E119" si="18">PPMT($E$10/12,B79,$E$7,-$E$8,$E$9,0)</f>
        <v>171.81267693708412</v>
      </c>
      <c r="F79" s="29">
        <f t="shared" si="7"/>
        <v>199.63</v>
      </c>
      <c r="G79" s="29">
        <f t="shared" si="15"/>
        <v>7414.5958612124359</v>
      </c>
      <c r="L79" s="76">
        <f t="shared" si="11"/>
        <v>45809</v>
      </c>
      <c r="M79" s="62">
        <v>66</v>
      </c>
      <c r="N79" s="55">
        <f t="shared" si="16"/>
        <v>7586.4085381495197</v>
      </c>
      <c r="O79" s="77">
        <f t="shared" ref="O79:O119" si="19">ROUND(N79*$P$10/12,2)</f>
        <v>27.82</v>
      </c>
      <c r="P79" s="77">
        <f t="shared" ref="P79:P119" si="20">PPMT($P$10/12,M79,$P$7,-$P$8,$P$9,0)</f>
        <v>171.81267693708412</v>
      </c>
      <c r="Q79" s="77">
        <f t="shared" si="8"/>
        <v>199.63</v>
      </c>
      <c r="R79" s="77">
        <f t="shared" si="17"/>
        <v>7414.5958612124359</v>
      </c>
    </row>
    <row r="80" spans="1:18" x14ac:dyDescent="0.25">
      <c r="A80" s="27">
        <f t="shared" si="9"/>
        <v>45839</v>
      </c>
      <c r="B80" s="28">
        <v>67</v>
      </c>
      <c r="C80" s="10">
        <f t="shared" si="13"/>
        <v>7414.5958612124359</v>
      </c>
      <c r="D80" s="29">
        <f t="shared" si="14"/>
        <v>27.19</v>
      </c>
      <c r="E80" s="29">
        <f t="shared" si="18"/>
        <v>172.44265675252009</v>
      </c>
      <c r="F80" s="29">
        <f t="shared" ref="F80:F119" si="21">F79</f>
        <v>199.63</v>
      </c>
      <c r="G80" s="29">
        <f t="shared" si="15"/>
        <v>7242.1532044599162</v>
      </c>
      <c r="L80" s="76">
        <f t="shared" si="11"/>
        <v>45839</v>
      </c>
      <c r="M80" s="62">
        <v>67</v>
      </c>
      <c r="N80" s="55">
        <f t="shared" si="16"/>
        <v>7414.5958612124359</v>
      </c>
      <c r="O80" s="77">
        <f t="shared" si="19"/>
        <v>27.19</v>
      </c>
      <c r="P80" s="77">
        <f t="shared" si="20"/>
        <v>172.44265675252009</v>
      </c>
      <c r="Q80" s="77">
        <f t="shared" ref="Q80:Q119" si="22">Q79</f>
        <v>199.63</v>
      </c>
      <c r="R80" s="77">
        <f t="shared" si="17"/>
        <v>7242.1532044599162</v>
      </c>
    </row>
    <row r="81" spans="1:18" x14ac:dyDescent="0.25">
      <c r="A81" s="27">
        <f t="shared" ref="A81:A119" si="23">EDATE(A80,1)</f>
        <v>45870</v>
      </c>
      <c r="B81" s="28">
        <v>68</v>
      </c>
      <c r="C81" s="10">
        <f t="shared" si="13"/>
        <v>7242.1532044599162</v>
      </c>
      <c r="D81" s="29">
        <f t="shared" si="14"/>
        <v>26.55</v>
      </c>
      <c r="E81" s="29">
        <f t="shared" si="18"/>
        <v>173.07494649394599</v>
      </c>
      <c r="F81" s="29">
        <f t="shared" si="21"/>
        <v>199.63</v>
      </c>
      <c r="G81" s="29">
        <f t="shared" si="15"/>
        <v>7069.0782579659699</v>
      </c>
      <c r="L81" s="76">
        <f t="shared" ref="L81:L119" si="24">EDATE(L80,1)</f>
        <v>45870</v>
      </c>
      <c r="M81" s="62">
        <v>68</v>
      </c>
      <c r="N81" s="55">
        <f t="shared" si="16"/>
        <v>7242.1532044599162</v>
      </c>
      <c r="O81" s="77">
        <f t="shared" si="19"/>
        <v>26.55</v>
      </c>
      <c r="P81" s="77">
        <f t="shared" si="20"/>
        <v>173.07494649394599</v>
      </c>
      <c r="Q81" s="77">
        <f t="shared" si="22"/>
        <v>199.63</v>
      </c>
      <c r="R81" s="77">
        <f t="shared" si="17"/>
        <v>7069.0782579659699</v>
      </c>
    </row>
    <row r="82" spans="1:18" x14ac:dyDescent="0.25">
      <c r="A82" s="27">
        <f t="shared" si="23"/>
        <v>45901</v>
      </c>
      <c r="B82" s="28">
        <v>69</v>
      </c>
      <c r="C82" s="10">
        <f t="shared" si="13"/>
        <v>7069.0782579659699</v>
      </c>
      <c r="D82" s="29">
        <f t="shared" si="14"/>
        <v>25.92</v>
      </c>
      <c r="E82" s="29">
        <f t="shared" si="18"/>
        <v>173.70955463109047</v>
      </c>
      <c r="F82" s="29">
        <f t="shared" si="21"/>
        <v>199.63</v>
      </c>
      <c r="G82" s="29">
        <f t="shared" si="15"/>
        <v>6895.3687033348797</v>
      </c>
      <c r="L82" s="76">
        <f t="shared" si="24"/>
        <v>45901</v>
      </c>
      <c r="M82" s="62">
        <v>69</v>
      </c>
      <c r="N82" s="55">
        <f t="shared" si="16"/>
        <v>7069.0782579659699</v>
      </c>
      <c r="O82" s="77">
        <f t="shared" si="19"/>
        <v>25.92</v>
      </c>
      <c r="P82" s="77">
        <f t="shared" si="20"/>
        <v>173.70955463109047</v>
      </c>
      <c r="Q82" s="77">
        <f t="shared" si="22"/>
        <v>199.63</v>
      </c>
      <c r="R82" s="77">
        <f t="shared" si="17"/>
        <v>6895.3687033348797</v>
      </c>
    </row>
    <row r="83" spans="1:18" x14ac:dyDescent="0.25">
      <c r="A83" s="27">
        <f t="shared" si="23"/>
        <v>45931</v>
      </c>
      <c r="B83" s="28">
        <v>70</v>
      </c>
      <c r="C83" s="10">
        <f t="shared" si="13"/>
        <v>6895.3687033348797</v>
      </c>
      <c r="D83" s="29">
        <f t="shared" si="14"/>
        <v>25.28</v>
      </c>
      <c r="E83" s="29">
        <f t="shared" si="18"/>
        <v>174.34648966473782</v>
      </c>
      <c r="F83" s="29">
        <f t="shared" si="21"/>
        <v>199.63</v>
      </c>
      <c r="G83" s="29">
        <f t="shared" si="15"/>
        <v>6721.0222136701423</v>
      </c>
      <c r="L83" s="76">
        <f t="shared" si="24"/>
        <v>45931</v>
      </c>
      <c r="M83" s="62">
        <v>70</v>
      </c>
      <c r="N83" s="55">
        <f t="shared" si="16"/>
        <v>6895.3687033348797</v>
      </c>
      <c r="O83" s="77">
        <f t="shared" si="19"/>
        <v>25.28</v>
      </c>
      <c r="P83" s="77">
        <f t="shared" si="20"/>
        <v>174.34648966473782</v>
      </c>
      <c r="Q83" s="77">
        <f t="shared" si="22"/>
        <v>199.63</v>
      </c>
      <c r="R83" s="77">
        <f t="shared" si="17"/>
        <v>6721.0222136701423</v>
      </c>
    </row>
    <row r="84" spans="1:18" x14ac:dyDescent="0.25">
      <c r="A84" s="27">
        <f t="shared" si="23"/>
        <v>45962</v>
      </c>
      <c r="B84" s="28">
        <v>71</v>
      </c>
      <c r="C84" s="10">
        <f t="shared" si="13"/>
        <v>6721.0222136701423</v>
      </c>
      <c r="D84" s="29">
        <f t="shared" si="14"/>
        <v>24.64</v>
      </c>
      <c r="E84" s="29">
        <f t="shared" si="18"/>
        <v>174.98576012684183</v>
      </c>
      <c r="F84" s="29">
        <f t="shared" si="21"/>
        <v>199.63</v>
      </c>
      <c r="G84" s="29">
        <f t="shared" si="15"/>
        <v>6546.0364535433</v>
      </c>
      <c r="L84" s="76">
        <f t="shared" si="24"/>
        <v>45962</v>
      </c>
      <c r="M84" s="62">
        <v>71</v>
      </c>
      <c r="N84" s="55">
        <f t="shared" si="16"/>
        <v>6721.0222136701423</v>
      </c>
      <c r="O84" s="77">
        <f t="shared" si="19"/>
        <v>24.64</v>
      </c>
      <c r="P84" s="77">
        <f t="shared" si="20"/>
        <v>174.98576012684183</v>
      </c>
      <c r="Q84" s="77">
        <f t="shared" si="22"/>
        <v>199.63</v>
      </c>
      <c r="R84" s="77">
        <f t="shared" si="17"/>
        <v>6546.0364535433</v>
      </c>
    </row>
    <row r="85" spans="1:18" x14ac:dyDescent="0.25">
      <c r="A85" s="27">
        <f t="shared" si="23"/>
        <v>45992</v>
      </c>
      <c r="B85" s="28">
        <v>72</v>
      </c>
      <c r="C85" s="10">
        <f t="shared" si="13"/>
        <v>6546.0364535433</v>
      </c>
      <c r="D85" s="29">
        <f t="shared" si="14"/>
        <v>24</v>
      </c>
      <c r="E85" s="29">
        <f t="shared" si="18"/>
        <v>175.62737458064026</v>
      </c>
      <c r="F85" s="29">
        <f t="shared" si="21"/>
        <v>199.63</v>
      </c>
      <c r="G85" s="29">
        <f t="shared" si="15"/>
        <v>6370.4090789626598</v>
      </c>
      <c r="L85" s="76">
        <f t="shared" si="24"/>
        <v>45992</v>
      </c>
      <c r="M85" s="62">
        <v>72</v>
      </c>
      <c r="N85" s="55">
        <f t="shared" si="16"/>
        <v>6546.0364535433</v>
      </c>
      <c r="O85" s="77">
        <f t="shared" si="19"/>
        <v>24</v>
      </c>
      <c r="P85" s="77">
        <f t="shared" si="20"/>
        <v>175.62737458064026</v>
      </c>
      <c r="Q85" s="77">
        <f t="shared" si="22"/>
        <v>199.63</v>
      </c>
      <c r="R85" s="77">
        <f t="shared" si="17"/>
        <v>6370.4090789626598</v>
      </c>
    </row>
    <row r="86" spans="1:18" x14ac:dyDescent="0.25">
      <c r="A86" s="27">
        <f t="shared" si="23"/>
        <v>46023</v>
      </c>
      <c r="B86" s="28">
        <v>73</v>
      </c>
      <c r="C86" s="10">
        <f t="shared" si="13"/>
        <v>6370.4090789626598</v>
      </c>
      <c r="D86" s="29">
        <f t="shared" si="14"/>
        <v>23.36</v>
      </c>
      <c r="E86" s="29">
        <f t="shared" si="18"/>
        <v>176.27134162076928</v>
      </c>
      <c r="F86" s="29">
        <f t="shared" si="21"/>
        <v>199.63</v>
      </c>
      <c r="G86" s="29">
        <f t="shared" si="15"/>
        <v>6194.1377373418909</v>
      </c>
      <c r="L86" s="76">
        <f t="shared" si="24"/>
        <v>46023</v>
      </c>
      <c r="M86" s="62">
        <v>73</v>
      </c>
      <c r="N86" s="55">
        <f t="shared" si="16"/>
        <v>6370.4090789626598</v>
      </c>
      <c r="O86" s="77">
        <f t="shared" si="19"/>
        <v>23.36</v>
      </c>
      <c r="P86" s="77">
        <f t="shared" si="20"/>
        <v>176.27134162076928</v>
      </c>
      <c r="Q86" s="77">
        <f t="shared" si="22"/>
        <v>199.63</v>
      </c>
      <c r="R86" s="77">
        <f t="shared" si="17"/>
        <v>6194.1377373418909</v>
      </c>
    </row>
    <row r="87" spans="1:18" x14ac:dyDescent="0.25">
      <c r="A87" s="27">
        <f t="shared" si="23"/>
        <v>46054</v>
      </c>
      <c r="B87" s="28">
        <v>74</v>
      </c>
      <c r="C87" s="10">
        <f t="shared" si="13"/>
        <v>6194.1377373418909</v>
      </c>
      <c r="D87" s="29">
        <f t="shared" si="14"/>
        <v>22.71</v>
      </c>
      <c r="E87" s="29">
        <f t="shared" si="18"/>
        <v>176.91766987337877</v>
      </c>
      <c r="F87" s="29">
        <f t="shared" si="21"/>
        <v>199.63</v>
      </c>
      <c r="G87" s="29">
        <f t="shared" si="15"/>
        <v>6017.2200674685118</v>
      </c>
      <c r="L87" s="76">
        <f t="shared" si="24"/>
        <v>46054</v>
      </c>
      <c r="M87" s="62">
        <v>74</v>
      </c>
      <c r="N87" s="55">
        <f t="shared" si="16"/>
        <v>6194.1377373418909</v>
      </c>
      <c r="O87" s="77">
        <f t="shared" si="19"/>
        <v>22.71</v>
      </c>
      <c r="P87" s="77">
        <f t="shared" si="20"/>
        <v>176.91766987337877</v>
      </c>
      <c r="Q87" s="77">
        <f t="shared" si="22"/>
        <v>199.63</v>
      </c>
      <c r="R87" s="77">
        <f t="shared" si="17"/>
        <v>6017.2200674685118</v>
      </c>
    </row>
    <row r="88" spans="1:18" x14ac:dyDescent="0.25">
      <c r="A88" s="27">
        <f t="shared" si="23"/>
        <v>46082</v>
      </c>
      <c r="B88" s="28">
        <v>75</v>
      </c>
      <c r="C88" s="10">
        <f t="shared" si="13"/>
        <v>6017.2200674685118</v>
      </c>
      <c r="D88" s="29">
        <f t="shared" si="14"/>
        <v>22.06</v>
      </c>
      <c r="E88" s="29">
        <f t="shared" si="18"/>
        <v>177.56636799624783</v>
      </c>
      <c r="F88" s="29">
        <f t="shared" si="21"/>
        <v>199.63</v>
      </c>
      <c r="G88" s="29">
        <f t="shared" si="15"/>
        <v>5839.6536994722637</v>
      </c>
      <c r="L88" s="76">
        <f t="shared" si="24"/>
        <v>46082</v>
      </c>
      <c r="M88" s="62">
        <v>75</v>
      </c>
      <c r="N88" s="55">
        <f t="shared" si="16"/>
        <v>6017.2200674685118</v>
      </c>
      <c r="O88" s="77">
        <f t="shared" si="19"/>
        <v>22.06</v>
      </c>
      <c r="P88" s="77">
        <f t="shared" si="20"/>
        <v>177.56636799624783</v>
      </c>
      <c r="Q88" s="77">
        <f t="shared" si="22"/>
        <v>199.63</v>
      </c>
      <c r="R88" s="77">
        <f t="shared" si="17"/>
        <v>5839.6536994722637</v>
      </c>
    </row>
    <row r="89" spans="1:18" x14ac:dyDescent="0.25">
      <c r="A89" s="27">
        <f t="shared" si="23"/>
        <v>46113</v>
      </c>
      <c r="B89" s="28">
        <v>76</v>
      </c>
      <c r="C89" s="10">
        <f t="shared" si="13"/>
        <v>5839.6536994722637</v>
      </c>
      <c r="D89" s="29">
        <f t="shared" si="14"/>
        <v>21.41</v>
      </c>
      <c r="E89" s="29">
        <f t="shared" si="18"/>
        <v>178.21744467890073</v>
      </c>
      <c r="F89" s="29">
        <f t="shared" si="21"/>
        <v>199.63</v>
      </c>
      <c r="G89" s="29">
        <f t="shared" si="15"/>
        <v>5661.4362547933633</v>
      </c>
      <c r="L89" s="76">
        <f t="shared" si="24"/>
        <v>46113</v>
      </c>
      <c r="M89" s="62">
        <v>76</v>
      </c>
      <c r="N89" s="55">
        <f t="shared" si="16"/>
        <v>5839.6536994722637</v>
      </c>
      <c r="O89" s="77">
        <f t="shared" si="19"/>
        <v>21.41</v>
      </c>
      <c r="P89" s="77">
        <f t="shared" si="20"/>
        <v>178.21744467890073</v>
      </c>
      <c r="Q89" s="77">
        <f t="shared" si="22"/>
        <v>199.63</v>
      </c>
      <c r="R89" s="77">
        <f t="shared" si="17"/>
        <v>5661.4362547933633</v>
      </c>
    </row>
    <row r="90" spans="1:18" x14ac:dyDescent="0.25">
      <c r="A90" s="27">
        <f t="shared" si="23"/>
        <v>46143</v>
      </c>
      <c r="B90" s="28">
        <v>77</v>
      </c>
      <c r="C90" s="10">
        <f t="shared" si="13"/>
        <v>5661.4362547933633</v>
      </c>
      <c r="D90" s="29">
        <f t="shared" si="14"/>
        <v>20.76</v>
      </c>
      <c r="E90" s="29">
        <f t="shared" si="18"/>
        <v>178.87090864272335</v>
      </c>
      <c r="F90" s="29">
        <f t="shared" si="21"/>
        <v>199.63</v>
      </c>
      <c r="G90" s="29">
        <f t="shared" si="15"/>
        <v>5482.5653461506399</v>
      </c>
      <c r="L90" s="76">
        <f t="shared" si="24"/>
        <v>46143</v>
      </c>
      <c r="M90" s="62">
        <v>77</v>
      </c>
      <c r="N90" s="55">
        <f t="shared" si="16"/>
        <v>5661.4362547933633</v>
      </c>
      <c r="O90" s="77">
        <f t="shared" si="19"/>
        <v>20.76</v>
      </c>
      <c r="P90" s="77">
        <f t="shared" si="20"/>
        <v>178.87090864272335</v>
      </c>
      <c r="Q90" s="77">
        <f t="shared" si="22"/>
        <v>199.63</v>
      </c>
      <c r="R90" s="77">
        <f t="shared" si="17"/>
        <v>5482.5653461506399</v>
      </c>
    </row>
    <row r="91" spans="1:18" x14ac:dyDescent="0.25">
      <c r="A91" s="27">
        <f t="shared" si="23"/>
        <v>46174</v>
      </c>
      <c r="B91" s="28">
        <v>78</v>
      </c>
      <c r="C91" s="10">
        <f t="shared" si="13"/>
        <v>5482.5653461506399</v>
      </c>
      <c r="D91" s="29">
        <f t="shared" si="14"/>
        <v>20.100000000000001</v>
      </c>
      <c r="E91" s="29">
        <f t="shared" si="18"/>
        <v>179.52676864108003</v>
      </c>
      <c r="F91" s="29">
        <f t="shared" si="21"/>
        <v>199.63</v>
      </c>
      <c r="G91" s="29">
        <f t="shared" si="15"/>
        <v>5303.0385775095601</v>
      </c>
      <c r="L91" s="76">
        <f t="shared" si="24"/>
        <v>46174</v>
      </c>
      <c r="M91" s="62">
        <v>78</v>
      </c>
      <c r="N91" s="55">
        <f t="shared" si="16"/>
        <v>5482.5653461506399</v>
      </c>
      <c r="O91" s="77">
        <f t="shared" si="19"/>
        <v>20.100000000000001</v>
      </c>
      <c r="P91" s="77">
        <f t="shared" si="20"/>
        <v>179.52676864108003</v>
      </c>
      <c r="Q91" s="77">
        <f t="shared" si="22"/>
        <v>199.63</v>
      </c>
      <c r="R91" s="77">
        <f t="shared" si="17"/>
        <v>5303.0385775095601</v>
      </c>
    </row>
    <row r="92" spans="1:18" x14ac:dyDescent="0.25">
      <c r="A92" s="27">
        <f t="shared" si="23"/>
        <v>46204</v>
      </c>
      <c r="B92" s="28">
        <v>79</v>
      </c>
      <c r="C92" s="10">
        <f t="shared" si="13"/>
        <v>5303.0385775095601</v>
      </c>
      <c r="D92" s="29">
        <f t="shared" si="14"/>
        <v>19.440000000000001</v>
      </c>
      <c r="E92" s="29">
        <f t="shared" si="18"/>
        <v>180.18503345943066</v>
      </c>
      <c r="F92" s="29">
        <f t="shared" si="21"/>
        <v>199.63</v>
      </c>
      <c r="G92" s="29">
        <f t="shared" si="15"/>
        <v>5122.8535440501291</v>
      </c>
      <c r="L92" s="76">
        <f t="shared" si="24"/>
        <v>46204</v>
      </c>
      <c r="M92" s="62">
        <v>79</v>
      </c>
      <c r="N92" s="55">
        <f t="shared" si="16"/>
        <v>5303.0385775095601</v>
      </c>
      <c r="O92" s="77">
        <f t="shared" si="19"/>
        <v>19.440000000000001</v>
      </c>
      <c r="P92" s="77">
        <f t="shared" si="20"/>
        <v>180.18503345943066</v>
      </c>
      <c r="Q92" s="77">
        <f t="shared" si="22"/>
        <v>199.63</v>
      </c>
      <c r="R92" s="77">
        <f t="shared" si="17"/>
        <v>5122.8535440501291</v>
      </c>
    </row>
    <row r="93" spans="1:18" x14ac:dyDescent="0.25">
      <c r="A93" s="27">
        <f t="shared" si="23"/>
        <v>46235</v>
      </c>
      <c r="B93" s="28">
        <v>80</v>
      </c>
      <c r="C93" s="10">
        <f t="shared" si="13"/>
        <v>5122.8535440501291</v>
      </c>
      <c r="D93" s="29">
        <f t="shared" si="14"/>
        <v>18.78</v>
      </c>
      <c r="E93" s="29">
        <f t="shared" si="18"/>
        <v>180.84571191544856</v>
      </c>
      <c r="F93" s="29">
        <f t="shared" si="21"/>
        <v>199.63</v>
      </c>
      <c r="G93" s="29">
        <f t="shared" si="15"/>
        <v>4942.0078321346809</v>
      </c>
      <c r="L93" s="76">
        <f t="shared" si="24"/>
        <v>46235</v>
      </c>
      <c r="M93" s="62">
        <v>80</v>
      </c>
      <c r="N93" s="55">
        <f t="shared" si="16"/>
        <v>5122.8535440501291</v>
      </c>
      <c r="O93" s="77">
        <f t="shared" si="19"/>
        <v>18.78</v>
      </c>
      <c r="P93" s="77">
        <f t="shared" si="20"/>
        <v>180.84571191544856</v>
      </c>
      <c r="Q93" s="77">
        <f t="shared" si="22"/>
        <v>199.63</v>
      </c>
      <c r="R93" s="77">
        <f t="shared" si="17"/>
        <v>4942.0078321346809</v>
      </c>
    </row>
    <row r="94" spans="1:18" x14ac:dyDescent="0.25">
      <c r="A94" s="27">
        <f t="shared" si="23"/>
        <v>46266</v>
      </c>
      <c r="B94" s="28">
        <v>81</v>
      </c>
      <c r="C94" s="10">
        <f t="shared" si="13"/>
        <v>4942.0078321346809</v>
      </c>
      <c r="D94" s="29">
        <f t="shared" si="14"/>
        <v>18.12</v>
      </c>
      <c r="E94" s="29">
        <f t="shared" si="18"/>
        <v>181.50881285913854</v>
      </c>
      <c r="F94" s="29">
        <f t="shared" si="21"/>
        <v>199.63</v>
      </c>
      <c r="G94" s="29">
        <f t="shared" si="15"/>
        <v>4760.4990192755422</v>
      </c>
      <c r="L94" s="76">
        <f t="shared" si="24"/>
        <v>46266</v>
      </c>
      <c r="M94" s="62">
        <v>81</v>
      </c>
      <c r="N94" s="55">
        <f t="shared" si="16"/>
        <v>4942.0078321346809</v>
      </c>
      <c r="O94" s="77">
        <f t="shared" si="19"/>
        <v>18.12</v>
      </c>
      <c r="P94" s="77">
        <f t="shared" si="20"/>
        <v>181.50881285913854</v>
      </c>
      <c r="Q94" s="77">
        <f t="shared" si="22"/>
        <v>199.63</v>
      </c>
      <c r="R94" s="77">
        <f t="shared" si="17"/>
        <v>4760.4990192755422</v>
      </c>
    </row>
    <row r="95" spans="1:18" x14ac:dyDescent="0.25">
      <c r="A95" s="27">
        <f t="shared" si="23"/>
        <v>46296</v>
      </c>
      <c r="B95" s="28">
        <v>82</v>
      </c>
      <c r="C95" s="10">
        <f t="shared" si="13"/>
        <v>4760.4990192755422</v>
      </c>
      <c r="D95" s="29">
        <f t="shared" si="14"/>
        <v>17.46</v>
      </c>
      <c r="E95" s="29">
        <f t="shared" si="18"/>
        <v>182.17434517295538</v>
      </c>
      <c r="F95" s="29">
        <f t="shared" si="21"/>
        <v>199.63</v>
      </c>
      <c r="G95" s="29">
        <f t="shared" si="15"/>
        <v>4578.3246741025869</v>
      </c>
      <c r="L95" s="76">
        <f t="shared" si="24"/>
        <v>46296</v>
      </c>
      <c r="M95" s="62">
        <v>82</v>
      </c>
      <c r="N95" s="55">
        <f t="shared" si="16"/>
        <v>4760.4990192755422</v>
      </c>
      <c r="O95" s="77">
        <f t="shared" si="19"/>
        <v>17.46</v>
      </c>
      <c r="P95" s="77">
        <f t="shared" si="20"/>
        <v>182.17434517295538</v>
      </c>
      <c r="Q95" s="77">
        <f t="shared" si="22"/>
        <v>199.63</v>
      </c>
      <c r="R95" s="77">
        <f t="shared" si="17"/>
        <v>4578.3246741025869</v>
      </c>
    </row>
    <row r="96" spans="1:18" x14ac:dyDescent="0.25">
      <c r="A96" s="27">
        <f t="shared" si="23"/>
        <v>46327</v>
      </c>
      <c r="B96" s="28">
        <v>83</v>
      </c>
      <c r="C96" s="10">
        <f t="shared" si="13"/>
        <v>4578.3246741025869</v>
      </c>
      <c r="D96" s="29">
        <f t="shared" si="14"/>
        <v>16.79</v>
      </c>
      <c r="E96" s="29">
        <f t="shared" si="18"/>
        <v>182.84231777192286</v>
      </c>
      <c r="F96" s="29">
        <f t="shared" si="21"/>
        <v>199.63</v>
      </c>
      <c r="G96" s="29">
        <f t="shared" si="15"/>
        <v>4395.4823563306636</v>
      </c>
      <c r="L96" s="76">
        <f t="shared" si="24"/>
        <v>46327</v>
      </c>
      <c r="M96" s="62">
        <v>83</v>
      </c>
      <c r="N96" s="55">
        <f t="shared" si="16"/>
        <v>4578.3246741025869</v>
      </c>
      <c r="O96" s="77">
        <f t="shared" si="19"/>
        <v>16.79</v>
      </c>
      <c r="P96" s="77">
        <f t="shared" si="20"/>
        <v>182.84231777192286</v>
      </c>
      <c r="Q96" s="77">
        <f t="shared" si="22"/>
        <v>199.63</v>
      </c>
      <c r="R96" s="77">
        <f t="shared" si="17"/>
        <v>4395.4823563306636</v>
      </c>
    </row>
    <row r="97" spans="1:18" x14ac:dyDescent="0.25">
      <c r="A97" s="27">
        <f t="shared" si="23"/>
        <v>46357</v>
      </c>
      <c r="B97" s="28">
        <v>84</v>
      </c>
      <c r="C97" s="10">
        <f t="shared" si="13"/>
        <v>4395.4823563306636</v>
      </c>
      <c r="D97" s="29">
        <f t="shared" si="14"/>
        <v>16.12</v>
      </c>
      <c r="E97" s="29">
        <f t="shared" si="18"/>
        <v>183.51273960375329</v>
      </c>
      <c r="F97" s="29">
        <f t="shared" si="21"/>
        <v>199.63</v>
      </c>
      <c r="G97" s="29">
        <f t="shared" si="15"/>
        <v>4211.9696167269103</v>
      </c>
      <c r="L97" s="76">
        <f t="shared" si="24"/>
        <v>46357</v>
      </c>
      <c r="M97" s="62">
        <v>84</v>
      </c>
      <c r="N97" s="55">
        <f t="shared" si="16"/>
        <v>4395.4823563306636</v>
      </c>
      <c r="O97" s="77">
        <f t="shared" si="19"/>
        <v>16.12</v>
      </c>
      <c r="P97" s="77">
        <f t="shared" si="20"/>
        <v>183.51273960375329</v>
      </c>
      <c r="Q97" s="77">
        <f t="shared" si="22"/>
        <v>199.63</v>
      </c>
      <c r="R97" s="77">
        <f t="shared" si="17"/>
        <v>4211.9696167269103</v>
      </c>
    </row>
    <row r="98" spans="1:18" x14ac:dyDescent="0.25">
      <c r="A98" s="27">
        <f t="shared" si="23"/>
        <v>46388</v>
      </c>
      <c r="B98" s="28">
        <v>85</v>
      </c>
      <c r="C98" s="10">
        <f t="shared" si="13"/>
        <v>4211.9696167269103</v>
      </c>
      <c r="D98" s="29">
        <f t="shared" si="14"/>
        <v>15.44</v>
      </c>
      <c r="E98" s="29">
        <f t="shared" si="18"/>
        <v>184.18561964896702</v>
      </c>
      <c r="F98" s="29">
        <f t="shared" si="21"/>
        <v>199.63</v>
      </c>
      <c r="G98" s="29">
        <f t="shared" si="15"/>
        <v>4027.7839970779432</v>
      </c>
      <c r="L98" s="76">
        <f t="shared" si="24"/>
        <v>46388</v>
      </c>
      <c r="M98" s="62">
        <v>85</v>
      </c>
      <c r="N98" s="55">
        <f t="shared" si="16"/>
        <v>4211.9696167269103</v>
      </c>
      <c r="O98" s="77">
        <f t="shared" si="19"/>
        <v>15.44</v>
      </c>
      <c r="P98" s="77">
        <f t="shared" si="20"/>
        <v>184.18561964896702</v>
      </c>
      <c r="Q98" s="77">
        <f t="shared" si="22"/>
        <v>199.63</v>
      </c>
      <c r="R98" s="77">
        <f t="shared" si="17"/>
        <v>4027.7839970779432</v>
      </c>
    </row>
    <row r="99" spans="1:18" x14ac:dyDescent="0.25">
      <c r="A99" s="27">
        <f t="shared" si="23"/>
        <v>46419</v>
      </c>
      <c r="B99" s="28">
        <v>86</v>
      </c>
      <c r="C99" s="10">
        <f t="shared" si="13"/>
        <v>4027.7839970779432</v>
      </c>
      <c r="D99" s="29">
        <f t="shared" si="14"/>
        <v>14.77</v>
      </c>
      <c r="E99" s="29">
        <f t="shared" si="18"/>
        <v>184.86096692101324</v>
      </c>
      <c r="F99" s="29">
        <f t="shared" si="21"/>
        <v>199.63</v>
      </c>
      <c r="G99" s="29">
        <f t="shared" si="15"/>
        <v>3842.9230301569301</v>
      </c>
      <c r="L99" s="76">
        <f t="shared" si="24"/>
        <v>46419</v>
      </c>
      <c r="M99" s="62">
        <v>86</v>
      </c>
      <c r="N99" s="55">
        <f t="shared" si="16"/>
        <v>4027.7839970779432</v>
      </c>
      <c r="O99" s="77">
        <f t="shared" si="19"/>
        <v>14.77</v>
      </c>
      <c r="P99" s="77">
        <f t="shared" si="20"/>
        <v>184.86096692101324</v>
      </c>
      <c r="Q99" s="77">
        <f t="shared" si="22"/>
        <v>199.63</v>
      </c>
      <c r="R99" s="77">
        <f t="shared" si="17"/>
        <v>3842.9230301569301</v>
      </c>
    </row>
    <row r="100" spans="1:18" x14ac:dyDescent="0.25">
      <c r="A100" s="27">
        <f t="shared" si="23"/>
        <v>46447</v>
      </c>
      <c r="B100" s="28">
        <v>87</v>
      </c>
      <c r="C100" s="10">
        <f t="shared" si="13"/>
        <v>3842.9230301569301</v>
      </c>
      <c r="D100" s="29">
        <f t="shared" si="14"/>
        <v>14.09</v>
      </c>
      <c r="E100" s="29">
        <f t="shared" si="18"/>
        <v>185.53879046639028</v>
      </c>
      <c r="F100" s="29">
        <f t="shared" si="21"/>
        <v>199.63</v>
      </c>
      <c r="G100" s="29">
        <f t="shared" si="15"/>
        <v>3657.3842396905397</v>
      </c>
      <c r="L100" s="76">
        <f t="shared" si="24"/>
        <v>46447</v>
      </c>
      <c r="M100" s="62">
        <v>87</v>
      </c>
      <c r="N100" s="55">
        <f t="shared" si="16"/>
        <v>3842.9230301569301</v>
      </c>
      <c r="O100" s="77">
        <f t="shared" si="19"/>
        <v>14.09</v>
      </c>
      <c r="P100" s="77">
        <f t="shared" si="20"/>
        <v>185.53879046639028</v>
      </c>
      <c r="Q100" s="77">
        <f t="shared" si="22"/>
        <v>199.63</v>
      </c>
      <c r="R100" s="77">
        <f t="shared" si="17"/>
        <v>3657.3842396905397</v>
      </c>
    </row>
    <row r="101" spans="1:18" x14ac:dyDescent="0.25">
      <c r="A101" s="27">
        <f t="shared" si="23"/>
        <v>46478</v>
      </c>
      <c r="B101" s="28">
        <v>88</v>
      </c>
      <c r="C101" s="10">
        <f t="shared" si="13"/>
        <v>3657.3842396905397</v>
      </c>
      <c r="D101" s="29">
        <f t="shared" si="14"/>
        <v>13.41</v>
      </c>
      <c r="E101" s="29">
        <f t="shared" si="18"/>
        <v>186.21909936476706</v>
      </c>
      <c r="F101" s="29">
        <f t="shared" si="21"/>
        <v>199.63</v>
      </c>
      <c r="G101" s="29">
        <f t="shared" si="15"/>
        <v>3471.1651403257729</v>
      </c>
      <c r="L101" s="76">
        <f t="shared" si="24"/>
        <v>46478</v>
      </c>
      <c r="M101" s="62">
        <v>88</v>
      </c>
      <c r="N101" s="55">
        <f t="shared" si="16"/>
        <v>3657.3842396905397</v>
      </c>
      <c r="O101" s="77">
        <f t="shared" si="19"/>
        <v>13.41</v>
      </c>
      <c r="P101" s="77">
        <f t="shared" si="20"/>
        <v>186.21909936476706</v>
      </c>
      <c r="Q101" s="77">
        <f t="shared" si="22"/>
        <v>199.63</v>
      </c>
      <c r="R101" s="77">
        <f t="shared" si="17"/>
        <v>3471.1651403257729</v>
      </c>
    </row>
    <row r="102" spans="1:18" x14ac:dyDescent="0.25">
      <c r="A102" s="27">
        <f t="shared" si="23"/>
        <v>46508</v>
      </c>
      <c r="B102" s="28">
        <v>89</v>
      </c>
      <c r="C102" s="10">
        <f t="shared" si="13"/>
        <v>3471.1651403257729</v>
      </c>
      <c r="D102" s="29">
        <f t="shared" si="14"/>
        <v>12.73</v>
      </c>
      <c r="E102" s="29">
        <f t="shared" si="18"/>
        <v>186.90190272910453</v>
      </c>
      <c r="F102" s="29">
        <f t="shared" si="21"/>
        <v>199.63</v>
      </c>
      <c r="G102" s="29">
        <f t="shared" si="15"/>
        <v>3284.2632375966682</v>
      </c>
      <c r="L102" s="76">
        <f t="shared" si="24"/>
        <v>46508</v>
      </c>
      <c r="M102" s="62">
        <v>89</v>
      </c>
      <c r="N102" s="55">
        <f t="shared" si="16"/>
        <v>3471.1651403257729</v>
      </c>
      <c r="O102" s="77">
        <f t="shared" si="19"/>
        <v>12.73</v>
      </c>
      <c r="P102" s="77">
        <f t="shared" si="20"/>
        <v>186.90190272910453</v>
      </c>
      <c r="Q102" s="77">
        <f t="shared" si="22"/>
        <v>199.63</v>
      </c>
      <c r="R102" s="77">
        <f t="shared" si="17"/>
        <v>3284.2632375966682</v>
      </c>
    </row>
    <row r="103" spans="1:18" x14ac:dyDescent="0.25">
      <c r="A103" s="27">
        <f t="shared" si="23"/>
        <v>46539</v>
      </c>
      <c r="B103" s="28">
        <v>90</v>
      </c>
      <c r="C103" s="10">
        <f t="shared" si="13"/>
        <v>3284.2632375966682</v>
      </c>
      <c r="D103" s="29">
        <f t="shared" si="14"/>
        <v>12.04</v>
      </c>
      <c r="E103" s="29">
        <f t="shared" si="18"/>
        <v>187.58720970577792</v>
      </c>
      <c r="F103" s="29">
        <f t="shared" si="21"/>
        <v>199.63</v>
      </c>
      <c r="G103" s="29">
        <f t="shared" si="15"/>
        <v>3096.6760278908905</v>
      </c>
      <c r="L103" s="76">
        <f t="shared" si="24"/>
        <v>46539</v>
      </c>
      <c r="M103" s="62">
        <v>90</v>
      </c>
      <c r="N103" s="55">
        <f t="shared" si="16"/>
        <v>3284.2632375966682</v>
      </c>
      <c r="O103" s="77">
        <f t="shared" si="19"/>
        <v>12.04</v>
      </c>
      <c r="P103" s="77">
        <f t="shared" si="20"/>
        <v>187.58720970577792</v>
      </c>
      <c r="Q103" s="77">
        <f t="shared" si="22"/>
        <v>199.63</v>
      </c>
      <c r="R103" s="77">
        <f t="shared" si="17"/>
        <v>3096.6760278908905</v>
      </c>
    </row>
    <row r="104" spans="1:18" x14ac:dyDescent="0.25">
      <c r="A104" s="27">
        <f t="shared" si="23"/>
        <v>46569</v>
      </c>
      <c r="B104" s="28">
        <v>91</v>
      </c>
      <c r="C104" s="10">
        <f t="shared" si="13"/>
        <v>3096.6760278908905</v>
      </c>
      <c r="D104" s="29">
        <f t="shared" si="14"/>
        <v>11.35</v>
      </c>
      <c r="E104" s="29">
        <f t="shared" si="18"/>
        <v>188.2750294746991</v>
      </c>
      <c r="F104" s="29">
        <f t="shared" si="21"/>
        <v>199.63</v>
      </c>
      <c r="G104" s="29">
        <f t="shared" si="15"/>
        <v>2908.4009984161912</v>
      </c>
      <c r="L104" s="76">
        <f t="shared" si="24"/>
        <v>46569</v>
      </c>
      <c r="M104" s="62">
        <v>91</v>
      </c>
      <c r="N104" s="55">
        <f t="shared" si="16"/>
        <v>3096.6760278908905</v>
      </c>
      <c r="O104" s="77">
        <f t="shared" si="19"/>
        <v>11.35</v>
      </c>
      <c r="P104" s="77">
        <f t="shared" si="20"/>
        <v>188.2750294746991</v>
      </c>
      <c r="Q104" s="77">
        <f t="shared" si="22"/>
        <v>199.63</v>
      </c>
      <c r="R104" s="77">
        <f t="shared" si="17"/>
        <v>2908.4009984161912</v>
      </c>
    </row>
    <row r="105" spans="1:18" x14ac:dyDescent="0.25">
      <c r="A105" s="27">
        <f t="shared" si="23"/>
        <v>46600</v>
      </c>
      <c r="B105" s="28">
        <v>92</v>
      </c>
      <c r="C105" s="10">
        <f t="shared" si="13"/>
        <v>2908.4009984161912</v>
      </c>
      <c r="D105" s="29">
        <f t="shared" si="14"/>
        <v>10.66</v>
      </c>
      <c r="E105" s="29">
        <f t="shared" si="18"/>
        <v>188.96537124943967</v>
      </c>
      <c r="F105" s="29">
        <f t="shared" si="21"/>
        <v>199.63</v>
      </c>
      <c r="G105" s="29">
        <f t="shared" si="15"/>
        <v>2719.4356271667516</v>
      </c>
      <c r="L105" s="76">
        <f t="shared" si="24"/>
        <v>46600</v>
      </c>
      <c r="M105" s="62">
        <v>92</v>
      </c>
      <c r="N105" s="55">
        <f t="shared" si="16"/>
        <v>2908.4009984161912</v>
      </c>
      <c r="O105" s="77">
        <f t="shared" si="19"/>
        <v>10.66</v>
      </c>
      <c r="P105" s="77">
        <f t="shared" si="20"/>
        <v>188.96537124943967</v>
      </c>
      <c r="Q105" s="77">
        <f t="shared" si="22"/>
        <v>199.63</v>
      </c>
      <c r="R105" s="77">
        <f t="shared" si="17"/>
        <v>2719.4356271667516</v>
      </c>
    </row>
    <row r="106" spans="1:18" x14ac:dyDescent="0.25">
      <c r="A106" s="27">
        <f t="shared" si="23"/>
        <v>46631</v>
      </c>
      <c r="B106" s="28">
        <v>93</v>
      </c>
      <c r="C106" s="10">
        <f t="shared" si="13"/>
        <v>2719.4356271667516</v>
      </c>
      <c r="D106" s="29">
        <f t="shared" si="14"/>
        <v>9.9700000000000006</v>
      </c>
      <c r="E106" s="29">
        <f t="shared" si="18"/>
        <v>189.6582442773543</v>
      </c>
      <c r="F106" s="29">
        <f t="shared" si="21"/>
        <v>199.63</v>
      </c>
      <c r="G106" s="29">
        <f t="shared" si="15"/>
        <v>2529.7773828893974</v>
      </c>
      <c r="L106" s="76">
        <f t="shared" si="24"/>
        <v>46631</v>
      </c>
      <c r="M106" s="62">
        <v>93</v>
      </c>
      <c r="N106" s="55">
        <f t="shared" si="16"/>
        <v>2719.4356271667516</v>
      </c>
      <c r="O106" s="77">
        <f t="shared" si="19"/>
        <v>9.9700000000000006</v>
      </c>
      <c r="P106" s="77">
        <f t="shared" si="20"/>
        <v>189.6582442773543</v>
      </c>
      <c r="Q106" s="77">
        <f t="shared" si="22"/>
        <v>199.63</v>
      </c>
      <c r="R106" s="77">
        <f t="shared" si="17"/>
        <v>2529.7773828893974</v>
      </c>
    </row>
    <row r="107" spans="1:18" x14ac:dyDescent="0.25">
      <c r="A107" s="27">
        <f t="shared" si="23"/>
        <v>46661</v>
      </c>
      <c r="B107" s="28">
        <v>94</v>
      </c>
      <c r="C107" s="10">
        <f t="shared" si="13"/>
        <v>2529.7773828893974</v>
      </c>
      <c r="D107" s="29">
        <f t="shared" si="14"/>
        <v>9.2799999999999994</v>
      </c>
      <c r="E107" s="29">
        <f t="shared" si="18"/>
        <v>190.3536578397046</v>
      </c>
      <c r="F107" s="29">
        <f t="shared" si="21"/>
        <v>199.63</v>
      </c>
      <c r="G107" s="29">
        <f t="shared" si="15"/>
        <v>2339.4237250496926</v>
      </c>
      <c r="L107" s="76">
        <f t="shared" si="24"/>
        <v>46661</v>
      </c>
      <c r="M107" s="62">
        <v>94</v>
      </c>
      <c r="N107" s="55">
        <f t="shared" si="16"/>
        <v>2529.7773828893974</v>
      </c>
      <c r="O107" s="77">
        <f t="shared" si="19"/>
        <v>9.2799999999999994</v>
      </c>
      <c r="P107" s="77">
        <f t="shared" si="20"/>
        <v>190.3536578397046</v>
      </c>
      <c r="Q107" s="77">
        <f t="shared" si="22"/>
        <v>199.63</v>
      </c>
      <c r="R107" s="77">
        <f t="shared" si="17"/>
        <v>2339.4237250496926</v>
      </c>
    </row>
    <row r="108" spans="1:18" x14ac:dyDescent="0.25">
      <c r="A108" s="27">
        <f t="shared" si="23"/>
        <v>46692</v>
      </c>
      <c r="B108" s="28">
        <v>95</v>
      </c>
      <c r="C108" s="10">
        <f t="shared" si="13"/>
        <v>2339.4237250496926</v>
      </c>
      <c r="D108" s="29">
        <f t="shared" si="14"/>
        <v>8.58</v>
      </c>
      <c r="E108" s="29">
        <f t="shared" si="18"/>
        <v>191.0516212517835</v>
      </c>
      <c r="F108" s="29">
        <f t="shared" si="21"/>
        <v>199.63</v>
      </c>
      <c r="G108" s="29">
        <f t="shared" si="15"/>
        <v>2148.3721037979089</v>
      </c>
      <c r="L108" s="76">
        <f t="shared" si="24"/>
        <v>46692</v>
      </c>
      <c r="M108" s="62">
        <v>95</v>
      </c>
      <c r="N108" s="55">
        <f t="shared" si="16"/>
        <v>2339.4237250496926</v>
      </c>
      <c r="O108" s="77">
        <f t="shared" si="19"/>
        <v>8.58</v>
      </c>
      <c r="P108" s="77">
        <f t="shared" si="20"/>
        <v>191.0516212517835</v>
      </c>
      <c r="Q108" s="77">
        <f t="shared" si="22"/>
        <v>199.63</v>
      </c>
      <c r="R108" s="77">
        <f t="shared" si="17"/>
        <v>2148.3721037979089</v>
      </c>
    </row>
    <row r="109" spans="1:18" x14ac:dyDescent="0.25">
      <c r="A109" s="27">
        <f t="shared" si="23"/>
        <v>46722</v>
      </c>
      <c r="B109" s="28">
        <v>96</v>
      </c>
      <c r="C109" s="10">
        <f t="shared" si="13"/>
        <v>2148.3721037979089</v>
      </c>
      <c r="D109" s="29">
        <f t="shared" si="14"/>
        <v>7.88</v>
      </c>
      <c r="E109" s="29">
        <f t="shared" si="18"/>
        <v>191.75214386304003</v>
      </c>
      <c r="F109" s="29">
        <f t="shared" si="21"/>
        <v>199.63</v>
      </c>
      <c r="G109" s="29">
        <f t="shared" si="15"/>
        <v>1956.6199599348688</v>
      </c>
      <c r="L109" s="76">
        <f t="shared" si="24"/>
        <v>46722</v>
      </c>
      <c r="M109" s="62">
        <v>96</v>
      </c>
      <c r="N109" s="55">
        <f t="shared" si="16"/>
        <v>2148.3721037979089</v>
      </c>
      <c r="O109" s="77">
        <f t="shared" si="19"/>
        <v>7.88</v>
      </c>
      <c r="P109" s="77">
        <f t="shared" si="20"/>
        <v>191.75214386304003</v>
      </c>
      <c r="Q109" s="77">
        <f t="shared" si="22"/>
        <v>199.63</v>
      </c>
      <c r="R109" s="77">
        <f t="shared" si="17"/>
        <v>1956.6199599348688</v>
      </c>
    </row>
    <row r="110" spans="1:18" x14ac:dyDescent="0.25">
      <c r="A110" s="27">
        <f t="shared" si="23"/>
        <v>46753</v>
      </c>
      <c r="B110" s="28">
        <v>97</v>
      </c>
      <c r="C110" s="10">
        <f t="shared" si="13"/>
        <v>1956.6199599348688</v>
      </c>
      <c r="D110" s="29">
        <f t="shared" si="14"/>
        <v>7.17</v>
      </c>
      <c r="E110" s="29">
        <f t="shared" si="18"/>
        <v>192.45523505720453</v>
      </c>
      <c r="F110" s="29">
        <f t="shared" si="21"/>
        <v>199.63</v>
      </c>
      <c r="G110" s="29">
        <f t="shared" si="15"/>
        <v>1764.1647248776642</v>
      </c>
      <c r="L110" s="76">
        <f t="shared" si="24"/>
        <v>46753</v>
      </c>
      <c r="M110" s="62">
        <v>97</v>
      </c>
      <c r="N110" s="55">
        <f t="shared" si="16"/>
        <v>1956.6199599348688</v>
      </c>
      <c r="O110" s="77">
        <f t="shared" si="19"/>
        <v>7.17</v>
      </c>
      <c r="P110" s="77">
        <f t="shared" si="20"/>
        <v>192.45523505720453</v>
      </c>
      <c r="Q110" s="77">
        <f t="shared" si="22"/>
        <v>199.63</v>
      </c>
      <c r="R110" s="77">
        <f t="shared" si="17"/>
        <v>1764.1647248776642</v>
      </c>
    </row>
    <row r="111" spans="1:18" x14ac:dyDescent="0.25">
      <c r="A111" s="27">
        <f t="shared" si="23"/>
        <v>46784</v>
      </c>
      <c r="B111" s="28">
        <v>98</v>
      </c>
      <c r="C111" s="10">
        <f t="shared" si="13"/>
        <v>1764.1647248776642</v>
      </c>
      <c r="D111" s="29">
        <f t="shared" si="14"/>
        <v>6.47</v>
      </c>
      <c r="E111" s="29">
        <f t="shared" si="18"/>
        <v>193.16090425241424</v>
      </c>
      <c r="F111" s="29">
        <f t="shared" si="21"/>
        <v>199.63</v>
      </c>
      <c r="G111" s="29">
        <f t="shared" si="15"/>
        <v>1571.00382062525</v>
      </c>
      <c r="L111" s="76">
        <f t="shared" si="24"/>
        <v>46784</v>
      </c>
      <c r="M111" s="62">
        <v>98</v>
      </c>
      <c r="N111" s="55">
        <f t="shared" si="16"/>
        <v>1764.1647248776642</v>
      </c>
      <c r="O111" s="77">
        <f t="shared" si="19"/>
        <v>6.47</v>
      </c>
      <c r="P111" s="77">
        <f t="shared" si="20"/>
        <v>193.16090425241424</v>
      </c>
      <c r="Q111" s="77">
        <f t="shared" si="22"/>
        <v>199.63</v>
      </c>
      <c r="R111" s="77">
        <f t="shared" si="17"/>
        <v>1571.00382062525</v>
      </c>
    </row>
    <row r="112" spans="1:18" x14ac:dyDescent="0.25">
      <c r="A112" s="27">
        <f t="shared" si="23"/>
        <v>46813</v>
      </c>
      <c r="B112" s="28">
        <v>99</v>
      </c>
      <c r="C112" s="10">
        <f t="shared" si="13"/>
        <v>1571.00382062525</v>
      </c>
      <c r="D112" s="29">
        <f t="shared" si="14"/>
        <v>5.76</v>
      </c>
      <c r="E112" s="29">
        <f t="shared" si="18"/>
        <v>193.86916090133977</v>
      </c>
      <c r="F112" s="29">
        <f t="shared" si="21"/>
        <v>199.63</v>
      </c>
      <c r="G112" s="29">
        <f t="shared" si="15"/>
        <v>1377.1346597239103</v>
      </c>
      <c r="L112" s="76">
        <f t="shared" si="24"/>
        <v>46813</v>
      </c>
      <c r="M112" s="62">
        <v>99</v>
      </c>
      <c r="N112" s="55">
        <f t="shared" si="16"/>
        <v>1571.00382062525</v>
      </c>
      <c r="O112" s="77">
        <f t="shared" si="19"/>
        <v>5.76</v>
      </c>
      <c r="P112" s="77">
        <f t="shared" si="20"/>
        <v>193.86916090133977</v>
      </c>
      <c r="Q112" s="77">
        <f t="shared" si="22"/>
        <v>199.63</v>
      </c>
      <c r="R112" s="77">
        <f t="shared" si="17"/>
        <v>1377.1346597239103</v>
      </c>
    </row>
    <row r="113" spans="1:18" x14ac:dyDescent="0.25">
      <c r="A113" s="27">
        <f t="shared" si="23"/>
        <v>46844</v>
      </c>
      <c r="B113" s="28">
        <v>100</v>
      </c>
      <c r="C113" s="10">
        <f t="shared" si="13"/>
        <v>1377.1346597239103</v>
      </c>
      <c r="D113" s="29">
        <f t="shared" si="14"/>
        <v>5.05</v>
      </c>
      <c r="E113" s="29">
        <f t="shared" si="18"/>
        <v>194.58001449131135</v>
      </c>
      <c r="F113" s="29">
        <f t="shared" si="21"/>
        <v>199.63</v>
      </c>
      <c r="G113" s="29">
        <f t="shared" si="15"/>
        <v>1182.5546452325989</v>
      </c>
      <c r="L113" s="76">
        <f t="shared" si="24"/>
        <v>46844</v>
      </c>
      <c r="M113" s="62">
        <v>100</v>
      </c>
      <c r="N113" s="55">
        <f t="shared" si="16"/>
        <v>1377.1346597239103</v>
      </c>
      <c r="O113" s="77">
        <f t="shared" si="19"/>
        <v>5.05</v>
      </c>
      <c r="P113" s="77">
        <f t="shared" si="20"/>
        <v>194.58001449131135</v>
      </c>
      <c r="Q113" s="77">
        <f t="shared" si="22"/>
        <v>199.63</v>
      </c>
      <c r="R113" s="77">
        <f t="shared" si="17"/>
        <v>1182.5546452325989</v>
      </c>
    </row>
    <row r="114" spans="1:18" x14ac:dyDescent="0.25">
      <c r="A114" s="27">
        <f t="shared" si="23"/>
        <v>46874</v>
      </c>
      <c r="B114" s="28">
        <v>101</v>
      </c>
      <c r="C114" s="10">
        <f t="shared" si="13"/>
        <v>1182.5546452325989</v>
      </c>
      <c r="D114" s="29">
        <f t="shared" si="14"/>
        <v>4.34</v>
      </c>
      <c r="E114" s="29">
        <f t="shared" si="18"/>
        <v>195.29347454444618</v>
      </c>
      <c r="F114" s="29">
        <f t="shared" si="21"/>
        <v>199.63</v>
      </c>
      <c r="G114" s="29">
        <f t="shared" si="15"/>
        <v>987.26117068815267</v>
      </c>
      <c r="L114" s="76">
        <f t="shared" si="24"/>
        <v>46874</v>
      </c>
      <c r="M114" s="62">
        <v>101</v>
      </c>
      <c r="N114" s="55">
        <f t="shared" si="16"/>
        <v>1182.5546452325989</v>
      </c>
      <c r="O114" s="77">
        <f t="shared" si="19"/>
        <v>4.34</v>
      </c>
      <c r="P114" s="77">
        <f t="shared" si="20"/>
        <v>195.29347454444618</v>
      </c>
      <c r="Q114" s="77">
        <f t="shared" si="22"/>
        <v>199.63</v>
      </c>
      <c r="R114" s="77">
        <f t="shared" si="17"/>
        <v>987.26117068815267</v>
      </c>
    </row>
    <row r="115" spans="1:18" x14ac:dyDescent="0.25">
      <c r="A115" s="27">
        <f t="shared" si="23"/>
        <v>46905</v>
      </c>
      <c r="B115" s="28">
        <v>102</v>
      </c>
      <c r="C115" s="10">
        <f t="shared" si="13"/>
        <v>987.26117068815267</v>
      </c>
      <c r="D115" s="29">
        <f t="shared" si="14"/>
        <v>3.62</v>
      </c>
      <c r="E115" s="29">
        <f t="shared" si="18"/>
        <v>196.0095506177758</v>
      </c>
      <c r="F115" s="29">
        <f t="shared" si="21"/>
        <v>199.63</v>
      </c>
      <c r="G115" s="29">
        <f t="shared" si="15"/>
        <v>791.25162007037693</v>
      </c>
      <c r="L115" s="76">
        <f t="shared" si="24"/>
        <v>46905</v>
      </c>
      <c r="M115" s="62">
        <v>102</v>
      </c>
      <c r="N115" s="55">
        <f t="shared" si="16"/>
        <v>987.26117068815267</v>
      </c>
      <c r="O115" s="77">
        <f t="shared" si="19"/>
        <v>3.62</v>
      </c>
      <c r="P115" s="77">
        <f t="shared" si="20"/>
        <v>196.0095506177758</v>
      </c>
      <c r="Q115" s="77">
        <f t="shared" si="22"/>
        <v>199.63</v>
      </c>
      <c r="R115" s="77">
        <f t="shared" si="17"/>
        <v>791.25162007037693</v>
      </c>
    </row>
    <row r="116" spans="1:18" x14ac:dyDescent="0.25">
      <c r="A116" s="27">
        <f t="shared" si="23"/>
        <v>46935</v>
      </c>
      <c r="B116" s="28">
        <v>103</v>
      </c>
      <c r="C116" s="10">
        <f t="shared" si="13"/>
        <v>791.25162007037693</v>
      </c>
      <c r="D116" s="29">
        <f t="shared" si="14"/>
        <v>2.9</v>
      </c>
      <c r="E116" s="29">
        <f t="shared" si="18"/>
        <v>196.72825230337435</v>
      </c>
      <c r="F116" s="29">
        <f t="shared" si="21"/>
        <v>199.63</v>
      </c>
      <c r="G116" s="29">
        <f t="shared" si="15"/>
        <v>594.52336776700258</v>
      </c>
      <c r="L116" s="76">
        <f t="shared" si="24"/>
        <v>46935</v>
      </c>
      <c r="M116" s="62">
        <v>103</v>
      </c>
      <c r="N116" s="55">
        <f t="shared" si="16"/>
        <v>791.25162007037693</v>
      </c>
      <c r="O116" s="77">
        <f t="shared" si="19"/>
        <v>2.9</v>
      </c>
      <c r="P116" s="77">
        <f t="shared" si="20"/>
        <v>196.72825230337435</v>
      </c>
      <c r="Q116" s="77">
        <f t="shared" si="22"/>
        <v>199.63</v>
      </c>
      <c r="R116" s="77">
        <f t="shared" si="17"/>
        <v>594.52336776700258</v>
      </c>
    </row>
    <row r="117" spans="1:18" x14ac:dyDescent="0.25">
      <c r="A117" s="27">
        <f t="shared" si="23"/>
        <v>46966</v>
      </c>
      <c r="B117" s="28">
        <v>104</v>
      </c>
      <c r="C117" s="10">
        <f t="shared" si="13"/>
        <v>594.52336776700258</v>
      </c>
      <c r="D117" s="29">
        <f t="shared" si="14"/>
        <v>2.1800000000000002</v>
      </c>
      <c r="E117" s="29">
        <f t="shared" si="18"/>
        <v>197.4495892284867</v>
      </c>
      <c r="F117" s="29">
        <f t="shared" si="21"/>
        <v>199.63</v>
      </c>
      <c r="G117" s="29">
        <f t="shared" si="15"/>
        <v>397.07377853851585</v>
      </c>
      <c r="L117" s="76">
        <f t="shared" si="24"/>
        <v>46966</v>
      </c>
      <c r="M117" s="62">
        <v>104</v>
      </c>
      <c r="N117" s="55">
        <f t="shared" si="16"/>
        <v>594.52336776700258</v>
      </c>
      <c r="O117" s="77">
        <f t="shared" si="19"/>
        <v>2.1800000000000002</v>
      </c>
      <c r="P117" s="77">
        <f t="shared" si="20"/>
        <v>197.4495892284867</v>
      </c>
      <c r="Q117" s="77">
        <f t="shared" si="22"/>
        <v>199.63</v>
      </c>
      <c r="R117" s="77">
        <f t="shared" si="17"/>
        <v>397.07377853851585</v>
      </c>
    </row>
    <row r="118" spans="1:18" x14ac:dyDescent="0.25">
      <c r="A118" s="27">
        <f t="shared" si="23"/>
        <v>46997</v>
      </c>
      <c r="B118" s="28">
        <v>105</v>
      </c>
      <c r="C118" s="10">
        <f t="shared" si="13"/>
        <v>397.07377853851585</v>
      </c>
      <c r="D118" s="29">
        <f t="shared" si="14"/>
        <v>1.46</v>
      </c>
      <c r="E118" s="29">
        <f t="shared" si="18"/>
        <v>198.17357105565779</v>
      </c>
      <c r="F118" s="29">
        <f t="shared" si="21"/>
        <v>199.63</v>
      </c>
      <c r="G118" s="29">
        <f t="shared" si="15"/>
        <v>198.90020748285806</v>
      </c>
      <c r="L118" s="76">
        <f t="shared" si="24"/>
        <v>46997</v>
      </c>
      <c r="M118" s="62">
        <v>105</v>
      </c>
      <c r="N118" s="55">
        <f t="shared" si="16"/>
        <v>397.07377853851585</v>
      </c>
      <c r="O118" s="77">
        <f t="shared" si="19"/>
        <v>1.46</v>
      </c>
      <c r="P118" s="77">
        <f t="shared" si="20"/>
        <v>198.17357105565779</v>
      </c>
      <c r="Q118" s="77">
        <f t="shared" si="22"/>
        <v>199.63</v>
      </c>
      <c r="R118" s="77">
        <f t="shared" si="17"/>
        <v>198.90020748285806</v>
      </c>
    </row>
    <row r="119" spans="1:18" x14ac:dyDescent="0.25">
      <c r="A119" s="27">
        <f t="shared" si="23"/>
        <v>47027</v>
      </c>
      <c r="B119" s="28">
        <v>106</v>
      </c>
      <c r="C119" s="10">
        <f t="shared" si="13"/>
        <v>198.90020748285806</v>
      </c>
      <c r="D119" s="29">
        <f t="shared" si="14"/>
        <v>0.73</v>
      </c>
      <c r="E119" s="29">
        <f t="shared" si="18"/>
        <v>198.9002074828619</v>
      </c>
      <c r="F119" s="29">
        <f t="shared" si="21"/>
        <v>199.63</v>
      </c>
      <c r="G119" s="206">
        <f t="shared" si="15"/>
        <v>-3.836930773104541E-12</v>
      </c>
      <c r="L119" s="76">
        <f t="shared" si="24"/>
        <v>47027</v>
      </c>
      <c r="M119" s="62">
        <v>106</v>
      </c>
      <c r="N119" s="55">
        <f t="shared" si="16"/>
        <v>198.90020748285806</v>
      </c>
      <c r="O119" s="77">
        <f t="shared" si="19"/>
        <v>0.73</v>
      </c>
      <c r="P119" s="77">
        <f t="shared" si="20"/>
        <v>198.9002074828619</v>
      </c>
      <c r="Q119" s="77">
        <f t="shared" si="22"/>
        <v>199.63</v>
      </c>
      <c r="R119" s="77">
        <f t="shared" si="17"/>
        <v>-3.836930773104541E-12</v>
      </c>
    </row>
    <row r="120" spans="1:18" x14ac:dyDescent="0.25">
      <c r="A120" s="27"/>
      <c r="B120" s="28"/>
      <c r="C120" s="10"/>
      <c r="D120" s="29"/>
      <c r="E120" s="29"/>
      <c r="F120" s="29"/>
      <c r="G120" s="29"/>
      <c r="L120" s="76"/>
      <c r="M120" s="62"/>
      <c r="N120" s="55"/>
      <c r="O120" s="77"/>
      <c r="P120" s="77"/>
      <c r="Q120" s="77"/>
      <c r="R120" s="77"/>
    </row>
    <row r="121" spans="1:18" x14ac:dyDescent="0.25">
      <c r="A121" s="27"/>
      <c r="B121" s="28"/>
      <c r="C121" s="10"/>
      <c r="D121" s="29"/>
      <c r="E121" s="29"/>
      <c r="F121" s="29"/>
      <c r="G121" s="29"/>
      <c r="L121" s="76"/>
      <c r="M121" s="62"/>
      <c r="N121" s="55"/>
      <c r="O121" s="77"/>
      <c r="P121" s="77"/>
      <c r="Q121" s="77"/>
      <c r="R121" s="77"/>
    </row>
    <row r="122" spans="1:18" x14ac:dyDescent="0.25">
      <c r="A122" s="27"/>
      <c r="B122" s="28"/>
      <c r="C122" s="10"/>
      <c r="D122" s="29"/>
      <c r="E122" s="29"/>
      <c r="F122" s="29"/>
      <c r="G122" s="29"/>
      <c r="L122" s="76"/>
      <c r="M122" s="62"/>
      <c r="N122" s="55"/>
      <c r="O122" s="77"/>
      <c r="P122" s="77"/>
      <c r="Q122" s="77"/>
      <c r="R122" s="77"/>
    </row>
    <row r="123" spans="1:18" x14ac:dyDescent="0.25">
      <c r="A123" s="27"/>
      <c r="B123" s="28"/>
      <c r="C123" s="10"/>
      <c r="D123" s="29"/>
      <c r="E123" s="29"/>
      <c r="F123" s="29"/>
      <c r="G123" s="29"/>
      <c r="L123" s="76"/>
      <c r="M123" s="62"/>
      <c r="N123" s="55"/>
      <c r="O123" s="77"/>
      <c r="P123" s="77"/>
      <c r="Q123" s="77"/>
      <c r="R123" s="77"/>
    </row>
    <row r="124" spans="1:18" x14ac:dyDescent="0.25">
      <c r="A124" s="27"/>
      <c r="B124" s="28"/>
      <c r="C124" s="10"/>
      <c r="D124" s="29"/>
      <c r="E124" s="29"/>
      <c r="F124" s="29"/>
      <c r="G124" s="29"/>
      <c r="L124" s="76"/>
      <c r="M124" s="62"/>
      <c r="N124" s="55"/>
      <c r="O124" s="77"/>
      <c r="P124" s="77"/>
      <c r="Q124" s="77"/>
      <c r="R124" s="77"/>
    </row>
    <row r="125" spans="1:18" x14ac:dyDescent="0.25">
      <c r="A125" s="27"/>
      <c r="B125" s="28"/>
      <c r="C125" s="10"/>
      <c r="D125" s="29"/>
      <c r="E125" s="29"/>
      <c r="F125" s="29"/>
      <c r="G125" s="29"/>
      <c r="L125" s="76"/>
      <c r="M125" s="62"/>
      <c r="N125" s="55"/>
      <c r="O125" s="77"/>
      <c r="P125" s="77"/>
      <c r="Q125" s="77"/>
      <c r="R125" s="77"/>
    </row>
    <row r="126" spans="1:18" x14ac:dyDescent="0.25">
      <c r="A126" s="27"/>
      <c r="B126" s="28"/>
      <c r="C126" s="10"/>
      <c r="D126" s="29"/>
      <c r="E126" s="29"/>
      <c r="F126" s="29"/>
      <c r="G126" s="29"/>
      <c r="L126" s="76"/>
      <c r="M126" s="62"/>
      <c r="N126" s="55"/>
      <c r="O126" s="77"/>
      <c r="P126" s="77"/>
      <c r="Q126" s="77"/>
      <c r="R126" s="77"/>
    </row>
    <row r="127" spans="1:18" x14ac:dyDescent="0.25">
      <c r="A127" s="27"/>
      <c r="B127" s="28"/>
      <c r="C127" s="10"/>
      <c r="D127" s="29"/>
      <c r="E127" s="29"/>
      <c r="F127" s="29"/>
      <c r="G127" s="29"/>
      <c r="L127" s="76"/>
      <c r="M127" s="62"/>
      <c r="N127" s="55"/>
      <c r="O127" s="77"/>
      <c r="P127" s="77"/>
      <c r="Q127" s="77"/>
      <c r="R127" s="77"/>
    </row>
    <row r="128" spans="1:18" x14ac:dyDescent="0.25">
      <c r="A128" s="27"/>
      <c r="B128" s="28"/>
      <c r="C128" s="10"/>
      <c r="D128" s="29"/>
      <c r="E128" s="29"/>
      <c r="F128" s="29"/>
      <c r="G128" s="29"/>
      <c r="L128" s="76"/>
      <c r="M128" s="62"/>
      <c r="N128" s="55"/>
      <c r="O128" s="77"/>
      <c r="P128" s="77"/>
      <c r="Q128" s="77"/>
      <c r="R128" s="77"/>
    </row>
    <row r="129" spans="1:18" x14ac:dyDescent="0.25">
      <c r="A129" s="27"/>
      <c r="B129" s="28"/>
      <c r="C129" s="10"/>
      <c r="D129" s="29"/>
      <c r="E129" s="29"/>
      <c r="F129" s="29"/>
      <c r="G129" s="29"/>
      <c r="L129" s="76"/>
      <c r="M129" s="62"/>
      <c r="N129" s="55"/>
      <c r="O129" s="77"/>
      <c r="P129" s="77"/>
      <c r="Q129" s="77"/>
      <c r="R129" s="77"/>
    </row>
    <row r="130" spans="1:18" x14ac:dyDescent="0.25">
      <c r="A130" s="27"/>
      <c r="B130" s="28"/>
      <c r="C130" s="10"/>
      <c r="D130" s="29"/>
      <c r="E130" s="29"/>
      <c r="F130" s="29"/>
      <c r="G130" s="29"/>
      <c r="L130" s="76"/>
      <c r="M130" s="62"/>
      <c r="N130" s="55"/>
      <c r="O130" s="77"/>
      <c r="P130" s="77"/>
      <c r="Q130" s="77"/>
      <c r="R130" s="77"/>
    </row>
    <row r="131" spans="1:18" x14ac:dyDescent="0.25">
      <c r="A131" s="27"/>
      <c r="B131" s="28"/>
      <c r="C131" s="10"/>
      <c r="D131" s="29"/>
      <c r="E131" s="29"/>
      <c r="F131" s="29"/>
      <c r="G131" s="29"/>
      <c r="L131" s="76"/>
      <c r="M131" s="62"/>
      <c r="N131" s="55"/>
      <c r="O131" s="77"/>
      <c r="P131" s="77"/>
      <c r="Q131" s="77"/>
      <c r="R131" s="77"/>
    </row>
    <row r="132" spans="1:18" x14ac:dyDescent="0.25">
      <c r="A132" s="27"/>
      <c r="B132" s="28"/>
      <c r="C132" s="10"/>
      <c r="D132" s="29"/>
      <c r="E132" s="29"/>
      <c r="F132" s="29"/>
      <c r="G132" s="29"/>
      <c r="L132" s="76"/>
      <c r="M132" s="62"/>
      <c r="N132" s="55"/>
      <c r="O132" s="77"/>
      <c r="P132" s="77"/>
      <c r="Q132" s="77"/>
      <c r="R132" s="77"/>
    </row>
    <row r="133" spans="1:18" x14ac:dyDescent="0.25">
      <c r="A133" s="27"/>
      <c r="B133" s="28"/>
      <c r="C133" s="10"/>
      <c r="D133" s="29"/>
      <c r="E133" s="29"/>
      <c r="F133" s="29"/>
      <c r="G133" s="29"/>
      <c r="L133" s="76"/>
      <c r="M133" s="62"/>
      <c r="N133" s="55"/>
      <c r="O133" s="77"/>
      <c r="P133" s="77"/>
      <c r="Q133" s="77"/>
      <c r="R133" s="7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36"/>
  <sheetViews>
    <sheetView workbookViewId="0">
      <selection activeCell="K5" sqref="K5:M8"/>
    </sheetView>
  </sheetViews>
  <sheetFormatPr defaultRowHeight="15" x14ac:dyDescent="0.25"/>
  <cols>
    <col min="1" max="1" width="9.140625" style="49"/>
    <col min="2" max="2" width="7.85546875" style="49" customWidth="1"/>
    <col min="3" max="3" width="14.7109375" style="49" customWidth="1"/>
    <col min="4" max="4" width="14.28515625" style="49" customWidth="1"/>
    <col min="5" max="7" width="14.7109375" style="49" customWidth="1"/>
    <col min="8" max="10" width="9.140625" style="49"/>
    <col min="11" max="11" width="11" style="49" customWidth="1"/>
    <col min="12" max="16384" width="9.140625" style="49"/>
  </cols>
  <sheetData>
    <row r="1" spans="1:16" x14ac:dyDescent="0.25">
      <c r="A1" s="4"/>
      <c r="B1" s="4"/>
      <c r="C1" s="4"/>
      <c r="D1" s="4"/>
      <c r="E1" s="4"/>
      <c r="F1" s="4"/>
      <c r="G1" s="5"/>
    </row>
    <row r="2" spans="1:16" x14ac:dyDescent="0.25">
      <c r="A2" s="4"/>
      <c r="B2" s="4"/>
      <c r="C2" s="4"/>
      <c r="D2" s="4"/>
      <c r="E2" s="4"/>
      <c r="F2" s="6"/>
      <c r="G2" s="7"/>
    </row>
    <row r="3" spans="1:16" x14ac:dyDescent="0.25">
      <c r="A3" s="4"/>
      <c r="B3" s="4"/>
      <c r="C3" s="4"/>
      <c r="D3" s="4"/>
      <c r="E3" s="4"/>
      <c r="F3" s="6"/>
      <c r="G3" s="7"/>
      <c r="K3" s="35" t="s">
        <v>10</v>
      </c>
      <c r="L3" s="35" t="s">
        <v>45</v>
      </c>
      <c r="M3" s="36"/>
    </row>
    <row r="4" spans="1:16" ht="21" x14ac:dyDescent="0.35">
      <c r="A4" s="4"/>
      <c r="B4" s="8" t="str">
        <f>"Kapitalikomponendi annuiteetmaksegraafik - "&amp;'Lisa 3'!D6</f>
        <v>Kapitalikomponendi annuiteetmaksegraafik - Vabaduse plats 2, Viljandi linn</v>
      </c>
      <c r="C4" s="4"/>
      <c r="D4" s="4"/>
      <c r="E4" s="9"/>
      <c r="F4" s="10"/>
      <c r="G4" s="4"/>
      <c r="K4" s="37" t="s">
        <v>72</v>
      </c>
      <c r="L4" s="38">
        <v>446.4</v>
      </c>
      <c r="M4" s="39">
        <f>L4/$L$5</f>
        <v>0.28480285823657009</v>
      </c>
      <c r="N4" s="45"/>
      <c r="O4" s="44"/>
    </row>
    <row r="5" spans="1:16" x14ac:dyDescent="0.25">
      <c r="A5" s="4"/>
      <c r="B5" s="4"/>
      <c r="C5" s="4"/>
      <c r="D5" s="4"/>
      <c r="E5" s="4"/>
      <c r="F5" s="10"/>
      <c r="G5" s="4"/>
      <c r="K5" s="40" t="s">
        <v>46</v>
      </c>
      <c r="L5" s="41">
        <v>1567.4</v>
      </c>
      <c r="M5" s="40"/>
      <c r="N5" s="43"/>
      <c r="O5" s="44"/>
    </row>
    <row r="6" spans="1:16" x14ac:dyDescent="0.25">
      <c r="A6" s="4"/>
      <c r="B6" s="11" t="s">
        <v>31</v>
      </c>
      <c r="C6" s="12"/>
      <c r="D6" s="13"/>
      <c r="E6" s="14">
        <v>44105</v>
      </c>
      <c r="F6" s="15"/>
      <c r="G6" s="48"/>
      <c r="M6" s="34"/>
      <c r="N6" s="31"/>
      <c r="O6" s="31"/>
    </row>
    <row r="7" spans="1:16" x14ac:dyDescent="0.25">
      <c r="A7" s="4"/>
      <c r="B7" s="16" t="s">
        <v>32</v>
      </c>
      <c r="C7" s="28"/>
      <c r="E7" s="17">
        <v>97</v>
      </c>
      <c r="F7" s="18" t="s">
        <v>21</v>
      </c>
      <c r="G7" s="4"/>
      <c r="M7" s="34"/>
      <c r="N7" s="33"/>
      <c r="O7" s="33"/>
    </row>
    <row r="8" spans="1:16" x14ac:dyDescent="0.25">
      <c r="A8" s="4"/>
      <c r="B8" s="16" t="s">
        <v>33</v>
      </c>
      <c r="C8" s="28"/>
      <c r="D8" s="42">
        <f>E6-1</f>
        <v>44104</v>
      </c>
      <c r="E8" s="46">
        <v>115933.49</v>
      </c>
      <c r="F8" s="18" t="s">
        <v>34</v>
      </c>
      <c r="G8" s="4"/>
      <c r="K8" s="32"/>
      <c r="L8" s="32"/>
      <c r="M8" s="33"/>
      <c r="N8" s="33"/>
      <c r="O8" s="33"/>
    </row>
    <row r="9" spans="1:16" x14ac:dyDescent="0.25">
      <c r="A9" s="4"/>
      <c r="B9" s="16" t="s">
        <v>33</v>
      </c>
      <c r="C9" s="28"/>
      <c r="D9" s="42">
        <f>EDATE(D8,E7)</f>
        <v>47056</v>
      </c>
      <c r="E9" s="46">
        <v>104617.47</v>
      </c>
      <c r="F9" s="18" t="s">
        <v>34</v>
      </c>
      <c r="G9" s="168"/>
      <c r="K9" s="32"/>
      <c r="L9" s="32"/>
      <c r="M9" s="33"/>
      <c r="N9" s="33"/>
      <c r="O9" s="33"/>
    </row>
    <row r="10" spans="1:16" x14ac:dyDescent="0.25">
      <c r="A10" s="4"/>
      <c r="B10" s="16" t="s">
        <v>35</v>
      </c>
      <c r="C10" s="28"/>
      <c r="E10" s="19">
        <f>M4</f>
        <v>0.28480285823657009</v>
      </c>
      <c r="F10" s="18"/>
      <c r="K10" s="32"/>
      <c r="L10" s="32"/>
      <c r="M10" s="33"/>
      <c r="N10" s="34"/>
      <c r="O10" s="34"/>
    </row>
    <row r="11" spans="1:16" x14ac:dyDescent="0.25">
      <c r="A11" s="4"/>
      <c r="B11" s="16" t="s">
        <v>36</v>
      </c>
      <c r="C11" s="28"/>
      <c r="E11" s="46">
        <f>ROUND(E8*E10,2)</f>
        <v>33018.19</v>
      </c>
      <c r="F11" s="18" t="s">
        <v>34</v>
      </c>
      <c r="K11" s="32"/>
      <c r="L11" s="32"/>
      <c r="M11" s="33"/>
      <c r="N11" s="34"/>
      <c r="O11" s="34"/>
    </row>
    <row r="12" spans="1:16" x14ac:dyDescent="0.25">
      <c r="A12" s="4"/>
      <c r="B12" s="16" t="s">
        <v>37</v>
      </c>
      <c r="C12" s="28"/>
      <c r="E12" s="46">
        <f>ROUND(E9*E10,2)</f>
        <v>29795.35</v>
      </c>
      <c r="F12" s="18" t="s">
        <v>34</v>
      </c>
      <c r="G12" s="47"/>
      <c r="K12" s="32"/>
      <c r="L12" s="32"/>
      <c r="M12" s="33"/>
      <c r="N12" s="33"/>
      <c r="O12" s="33"/>
      <c r="P12" s="34"/>
    </row>
    <row r="13" spans="1:16" x14ac:dyDescent="0.25">
      <c r="A13" s="4"/>
      <c r="B13" s="20" t="s">
        <v>48</v>
      </c>
      <c r="C13" s="21"/>
      <c r="D13" s="22"/>
      <c r="E13" s="50">
        <v>4.3999999999999997E-2</v>
      </c>
      <c r="F13" s="23"/>
      <c r="G13" s="24"/>
      <c r="K13" s="32"/>
      <c r="L13" s="32"/>
      <c r="M13" s="33"/>
      <c r="N13" s="33"/>
      <c r="O13" s="33"/>
      <c r="P13" s="34"/>
    </row>
    <row r="14" spans="1:16" x14ac:dyDescent="0.25">
      <c r="A14" s="4"/>
      <c r="B14" s="17"/>
      <c r="C14" s="28"/>
      <c r="E14" s="25"/>
      <c r="F14" s="17"/>
      <c r="G14" s="24"/>
      <c r="K14" s="32"/>
      <c r="L14" s="32"/>
      <c r="M14" s="33"/>
      <c r="N14" s="33"/>
      <c r="O14" s="33"/>
      <c r="P14" s="34"/>
    </row>
    <row r="15" spans="1:16" x14ac:dyDescent="0.25">
      <c r="K15" s="32"/>
      <c r="L15" s="32"/>
      <c r="M15" s="33"/>
      <c r="N15" s="33"/>
      <c r="O15" s="33"/>
      <c r="P15" s="34"/>
    </row>
    <row r="16" spans="1:16" ht="15.75" thickBot="1" x14ac:dyDescent="0.3">
      <c r="A16" s="26" t="s">
        <v>38</v>
      </c>
      <c r="B16" s="26" t="s">
        <v>39</v>
      </c>
      <c r="C16" s="26" t="s">
        <v>40</v>
      </c>
      <c r="D16" s="26" t="s">
        <v>41</v>
      </c>
      <c r="E16" s="26" t="s">
        <v>42</v>
      </c>
      <c r="F16" s="26" t="s">
        <v>43</v>
      </c>
      <c r="G16" s="26" t="s">
        <v>44</v>
      </c>
      <c r="K16" s="32"/>
      <c r="L16" s="32"/>
      <c r="M16" s="33"/>
      <c r="N16" s="33"/>
      <c r="O16" s="33"/>
      <c r="P16" s="34"/>
    </row>
    <row r="17" spans="1:16" x14ac:dyDescent="0.25">
      <c r="A17" s="27">
        <f>E6</f>
        <v>44105</v>
      </c>
      <c r="B17" s="28">
        <v>1</v>
      </c>
      <c r="C17" s="10">
        <f>E11</f>
        <v>33018.19</v>
      </c>
      <c r="D17" s="29">
        <f>ROUND(C17*$E$13/12,2)</f>
        <v>121.07</v>
      </c>
      <c r="E17" s="29">
        <f>PPMT($E$13/12,B17,$E$7,-$E$11,$E$12,0)</f>
        <v>27.726362651230833</v>
      </c>
      <c r="F17" s="29">
        <f>ROUND(PMT($E$13/12,E7,-E11,E12),2)</f>
        <v>148.79</v>
      </c>
      <c r="G17" s="29">
        <f>C17-E17</f>
        <v>32990.463637348774</v>
      </c>
      <c r="K17" s="32"/>
      <c r="L17" s="32"/>
      <c r="M17" s="33"/>
      <c r="N17" s="33"/>
      <c r="O17" s="33"/>
      <c r="P17" s="34"/>
    </row>
    <row r="18" spans="1:16" x14ac:dyDescent="0.25">
      <c r="A18" s="27">
        <f>EDATE(A17,1)</f>
        <v>44136</v>
      </c>
      <c r="B18" s="28">
        <v>2</v>
      </c>
      <c r="C18" s="10">
        <f>G17</f>
        <v>32990.463637348774</v>
      </c>
      <c r="D18" s="29">
        <f t="shared" ref="D18:D75" si="0">ROUND(C18*$E$13/12,2)</f>
        <v>120.97</v>
      </c>
      <c r="E18" s="29">
        <f t="shared" ref="E18:E81" si="1">PPMT($E$13/12,B18,$E$7,-$E$11,$E$12,0)</f>
        <v>27.828025980952013</v>
      </c>
      <c r="F18" s="29">
        <f>F17</f>
        <v>148.79</v>
      </c>
      <c r="G18" s="29">
        <f t="shared" ref="G18:G75" si="2">C18-E18</f>
        <v>32962.635611367819</v>
      </c>
      <c r="K18" s="32"/>
      <c r="L18" s="32"/>
      <c r="M18" s="33"/>
      <c r="N18" s="33"/>
      <c r="O18" s="33"/>
      <c r="P18" s="34"/>
    </row>
    <row r="19" spans="1:16" x14ac:dyDescent="0.25">
      <c r="A19" s="27">
        <f>EDATE(A18,1)</f>
        <v>44166</v>
      </c>
      <c r="B19" s="28">
        <v>3</v>
      </c>
      <c r="C19" s="10">
        <f>G18</f>
        <v>32962.635611367819</v>
      </c>
      <c r="D19" s="29">
        <f t="shared" si="0"/>
        <v>120.86</v>
      </c>
      <c r="E19" s="29">
        <f t="shared" si="1"/>
        <v>27.930062076215503</v>
      </c>
      <c r="F19" s="29">
        <f t="shared" ref="F19:F82" si="3">F18</f>
        <v>148.79</v>
      </c>
      <c r="G19" s="29">
        <f t="shared" si="2"/>
        <v>32934.705549291604</v>
      </c>
      <c r="K19" s="32"/>
      <c r="L19" s="32"/>
      <c r="M19" s="33"/>
      <c r="N19" s="33"/>
      <c r="O19" s="33"/>
      <c r="P19" s="34"/>
    </row>
    <row r="20" spans="1:16" x14ac:dyDescent="0.25">
      <c r="A20" s="27">
        <f t="shared" ref="A20:A83" si="4">EDATE(A19,1)</f>
        <v>44197</v>
      </c>
      <c r="B20" s="28">
        <v>4</v>
      </c>
      <c r="C20" s="10">
        <f t="shared" ref="C20:C75" si="5">G19</f>
        <v>32934.705549291604</v>
      </c>
      <c r="D20" s="29">
        <f t="shared" si="0"/>
        <v>120.76</v>
      </c>
      <c r="E20" s="29">
        <f t="shared" si="1"/>
        <v>28.032472303828296</v>
      </c>
      <c r="F20" s="29">
        <f t="shared" si="3"/>
        <v>148.79</v>
      </c>
      <c r="G20" s="29">
        <f t="shared" si="2"/>
        <v>32906.673076987776</v>
      </c>
      <c r="K20" s="32"/>
      <c r="L20" s="32"/>
      <c r="M20" s="33"/>
      <c r="N20" s="33"/>
      <c r="O20" s="33"/>
      <c r="P20" s="34"/>
    </row>
    <row r="21" spans="1:16" x14ac:dyDescent="0.25">
      <c r="A21" s="27">
        <f t="shared" si="4"/>
        <v>44228</v>
      </c>
      <c r="B21" s="28">
        <v>5</v>
      </c>
      <c r="C21" s="10">
        <f t="shared" si="5"/>
        <v>32906.673076987776</v>
      </c>
      <c r="D21" s="29">
        <f t="shared" si="0"/>
        <v>120.66</v>
      </c>
      <c r="E21" s="29">
        <f t="shared" si="1"/>
        <v>28.135258035608999</v>
      </c>
      <c r="F21" s="29">
        <f t="shared" si="3"/>
        <v>148.79</v>
      </c>
      <c r="G21" s="29">
        <f t="shared" si="2"/>
        <v>32878.537818952165</v>
      </c>
      <c r="K21" s="32"/>
      <c r="L21" s="32"/>
      <c r="M21" s="33"/>
      <c r="N21" s="33"/>
      <c r="O21" s="33"/>
      <c r="P21" s="34"/>
    </row>
    <row r="22" spans="1:16" x14ac:dyDescent="0.25">
      <c r="A22" s="27">
        <f t="shared" si="4"/>
        <v>44256</v>
      </c>
      <c r="B22" s="28">
        <v>6</v>
      </c>
      <c r="C22" s="10">
        <f t="shared" si="5"/>
        <v>32878.537818952165</v>
      </c>
      <c r="D22" s="29">
        <f t="shared" si="0"/>
        <v>120.55</v>
      </c>
      <c r="E22" s="29">
        <f t="shared" si="1"/>
        <v>28.238420648406237</v>
      </c>
      <c r="F22" s="29">
        <f t="shared" si="3"/>
        <v>148.79</v>
      </c>
      <c r="G22" s="29">
        <f t="shared" si="2"/>
        <v>32850.29939830376</v>
      </c>
      <c r="K22" s="32"/>
      <c r="L22" s="32"/>
      <c r="M22" s="33"/>
      <c r="N22" s="33"/>
      <c r="O22" s="33"/>
      <c r="P22" s="34"/>
    </row>
    <row r="23" spans="1:16" x14ac:dyDescent="0.25">
      <c r="A23" s="27">
        <f t="shared" si="4"/>
        <v>44287</v>
      </c>
      <c r="B23" s="28">
        <v>7</v>
      </c>
      <c r="C23" s="10">
        <f t="shared" si="5"/>
        <v>32850.29939830376</v>
      </c>
      <c r="D23" s="29">
        <f t="shared" si="0"/>
        <v>120.45</v>
      </c>
      <c r="E23" s="29">
        <f t="shared" si="1"/>
        <v>28.341961524117057</v>
      </c>
      <c r="F23" s="29">
        <f t="shared" si="3"/>
        <v>148.79</v>
      </c>
      <c r="G23" s="29">
        <f t="shared" si="2"/>
        <v>32821.957436779645</v>
      </c>
      <c r="N23" s="33"/>
      <c r="O23" s="33"/>
      <c r="P23" s="34"/>
    </row>
    <row r="24" spans="1:16" x14ac:dyDescent="0.25">
      <c r="A24" s="27">
        <f>EDATE(A23,1)</f>
        <v>44317</v>
      </c>
      <c r="B24" s="28">
        <v>8</v>
      </c>
      <c r="C24" s="10">
        <f t="shared" si="5"/>
        <v>32821.957436779645</v>
      </c>
      <c r="D24" s="29">
        <f t="shared" si="0"/>
        <v>120.35</v>
      </c>
      <c r="E24" s="29">
        <f t="shared" si="1"/>
        <v>28.445882049705485</v>
      </c>
      <c r="F24" s="29">
        <f t="shared" si="3"/>
        <v>148.79</v>
      </c>
      <c r="G24" s="29">
        <f t="shared" si="2"/>
        <v>32793.511554729943</v>
      </c>
      <c r="N24" s="33"/>
      <c r="O24" s="33"/>
      <c r="P24" s="34"/>
    </row>
    <row r="25" spans="1:16" x14ac:dyDescent="0.25">
      <c r="A25" s="27">
        <f t="shared" si="4"/>
        <v>44348</v>
      </c>
      <c r="B25" s="28">
        <v>9</v>
      </c>
      <c r="C25" s="10">
        <f t="shared" si="5"/>
        <v>32793.511554729943</v>
      </c>
      <c r="D25" s="29">
        <f t="shared" si="0"/>
        <v>120.24</v>
      </c>
      <c r="E25" s="29">
        <f t="shared" si="1"/>
        <v>28.550183617221069</v>
      </c>
      <c r="F25" s="29">
        <f t="shared" si="3"/>
        <v>148.79</v>
      </c>
      <c r="G25" s="29">
        <f t="shared" si="2"/>
        <v>32764.96137111272</v>
      </c>
      <c r="N25" s="33"/>
      <c r="O25" s="33"/>
      <c r="P25" s="34"/>
    </row>
    <row r="26" spans="1:16" x14ac:dyDescent="0.25">
      <c r="A26" s="27">
        <f t="shared" si="4"/>
        <v>44378</v>
      </c>
      <c r="B26" s="28">
        <v>10</v>
      </c>
      <c r="C26" s="10">
        <f t="shared" si="5"/>
        <v>32764.96137111272</v>
      </c>
      <c r="D26" s="29">
        <f t="shared" si="0"/>
        <v>120.14</v>
      </c>
      <c r="E26" s="29">
        <f t="shared" si="1"/>
        <v>28.654867623817552</v>
      </c>
      <c r="F26" s="29">
        <f t="shared" si="3"/>
        <v>148.79</v>
      </c>
      <c r="G26" s="29">
        <f t="shared" si="2"/>
        <v>32736.306503488904</v>
      </c>
      <c r="N26" s="33"/>
      <c r="O26" s="33"/>
      <c r="P26" s="34"/>
    </row>
    <row r="27" spans="1:16" x14ac:dyDescent="0.25">
      <c r="A27" s="27">
        <f t="shared" si="4"/>
        <v>44409</v>
      </c>
      <c r="B27" s="28">
        <v>11</v>
      </c>
      <c r="C27" s="10">
        <f t="shared" si="5"/>
        <v>32736.306503488904</v>
      </c>
      <c r="D27" s="29">
        <f t="shared" si="0"/>
        <v>120.03</v>
      </c>
      <c r="E27" s="29">
        <f t="shared" si="1"/>
        <v>28.759935471771545</v>
      </c>
      <c r="F27" s="29">
        <f t="shared" si="3"/>
        <v>148.79</v>
      </c>
      <c r="G27" s="29">
        <f t="shared" si="2"/>
        <v>32707.546568017133</v>
      </c>
    </row>
    <row r="28" spans="1:16" x14ac:dyDescent="0.25">
      <c r="A28" s="27">
        <f t="shared" si="4"/>
        <v>44440</v>
      </c>
      <c r="B28" s="28">
        <v>12</v>
      </c>
      <c r="C28" s="10">
        <f t="shared" si="5"/>
        <v>32707.546568017133</v>
      </c>
      <c r="D28" s="29">
        <f t="shared" si="0"/>
        <v>119.93</v>
      </c>
      <c r="E28" s="29">
        <f t="shared" si="1"/>
        <v>28.865388568501373</v>
      </c>
      <c r="F28" s="29">
        <f t="shared" si="3"/>
        <v>148.79</v>
      </c>
      <c r="G28" s="29">
        <f t="shared" si="2"/>
        <v>32678.681179448631</v>
      </c>
    </row>
    <row r="29" spans="1:16" x14ac:dyDescent="0.25">
      <c r="A29" s="27">
        <f t="shared" si="4"/>
        <v>44470</v>
      </c>
      <c r="B29" s="28">
        <v>13</v>
      </c>
      <c r="C29" s="10">
        <f t="shared" si="5"/>
        <v>32678.681179448631</v>
      </c>
      <c r="D29" s="29">
        <f t="shared" si="0"/>
        <v>119.82</v>
      </c>
      <c r="E29" s="29">
        <f t="shared" si="1"/>
        <v>28.97122832658588</v>
      </c>
      <c r="F29" s="29">
        <f t="shared" si="3"/>
        <v>148.79</v>
      </c>
      <c r="G29" s="29">
        <f t="shared" si="2"/>
        <v>32649.709951122044</v>
      </c>
    </row>
    <row r="30" spans="1:16" x14ac:dyDescent="0.25">
      <c r="A30" s="27">
        <f t="shared" si="4"/>
        <v>44501</v>
      </c>
      <c r="B30" s="28">
        <v>14</v>
      </c>
      <c r="C30" s="10">
        <f t="shared" si="5"/>
        <v>32649.709951122044</v>
      </c>
      <c r="D30" s="29">
        <f t="shared" si="0"/>
        <v>119.72</v>
      </c>
      <c r="E30" s="29">
        <f t="shared" si="1"/>
        <v>29.077456163783364</v>
      </c>
      <c r="F30" s="29">
        <f t="shared" si="3"/>
        <v>148.79</v>
      </c>
      <c r="G30" s="29">
        <f t="shared" si="2"/>
        <v>32620.632494958259</v>
      </c>
    </row>
    <row r="31" spans="1:16" x14ac:dyDescent="0.25">
      <c r="A31" s="27">
        <f t="shared" si="4"/>
        <v>44531</v>
      </c>
      <c r="B31" s="28">
        <v>15</v>
      </c>
      <c r="C31" s="10">
        <f t="shared" si="5"/>
        <v>32620.632494958259</v>
      </c>
      <c r="D31" s="29">
        <f t="shared" si="0"/>
        <v>119.61</v>
      </c>
      <c r="E31" s="29">
        <f t="shared" si="1"/>
        <v>29.18407350305057</v>
      </c>
      <c r="F31" s="29">
        <f t="shared" si="3"/>
        <v>148.79</v>
      </c>
      <c r="G31" s="29">
        <f t="shared" si="2"/>
        <v>32591.44842145521</v>
      </c>
    </row>
    <row r="32" spans="1:16" x14ac:dyDescent="0.25">
      <c r="A32" s="27">
        <f t="shared" si="4"/>
        <v>44562</v>
      </c>
      <c r="B32" s="28">
        <v>16</v>
      </c>
      <c r="C32" s="10">
        <f t="shared" si="5"/>
        <v>32591.44842145521</v>
      </c>
      <c r="D32" s="29">
        <f t="shared" si="0"/>
        <v>119.5</v>
      </c>
      <c r="E32" s="29">
        <f t="shared" si="1"/>
        <v>29.291081772561753</v>
      </c>
      <c r="F32" s="29">
        <f t="shared" si="3"/>
        <v>148.79</v>
      </c>
      <c r="G32" s="29">
        <f t="shared" si="2"/>
        <v>32562.15733968265</v>
      </c>
    </row>
    <row r="33" spans="1:7" x14ac:dyDescent="0.25">
      <c r="A33" s="27">
        <f t="shared" si="4"/>
        <v>44593</v>
      </c>
      <c r="B33" s="28">
        <v>17</v>
      </c>
      <c r="C33" s="10">
        <f t="shared" si="5"/>
        <v>32562.15733968265</v>
      </c>
      <c r="D33" s="29">
        <f t="shared" si="0"/>
        <v>119.39</v>
      </c>
      <c r="E33" s="29">
        <f t="shared" si="1"/>
        <v>29.398482405727812</v>
      </c>
      <c r="F33" s="29">
        <f t="shared" si="3"/>
        <v>148.79</v>
      </c>
      <c r="G33" s="29">
        <f t="shared" si="2"/>
        <v>32532.758857276924</v>
      </c>
    </row>
    <row r="34" spans="1:7" x14ac:dyDescent="0.25">
      <c r="A34" s="27">
        <f t="shared" si="4"/>
        <v>44621</v>
      </c>
      <c r="B34" s="28">
        <v>18</v>
      </c>
      <c r="C34" s="10">
        <f t="shared" si="5"/>
        <v>32532.758857276924</v>
      </c>
      <c r="D34" s="29">
        <f t="shared" si="0"/>
        <v>119.29</v>
      </c>
      <c r="E34" s="29">
        <f t="shared" si="1"/>
        <v>29.506276841215485</v>
      </c>
      <c r="F34" s="29">
        <f t="shared" si="3"/>
        <v>148.79</v>
      </c>
      <c r="G34" s="29">
        <f t="shared" si="2"/>
        <v>32503.252580435706</v>
      </c>
    </row>
    <row r="35" spans="1:7" x14ac:dyDescent="0.25">
      <c r="A35" s="27">
        <f t="shared" si="4"/>
        <v>44652</v>
      </c>
      <c r="B35" s="28">
        <v>19</v>
      </c>
      <c r="C35" s="10">
        <f t="shared" si="5"/>
        <v>32503.252580435706</v>
      </c>
      <c r="D35" s="29">
        <f t="shared" si="0"/>
        <v>119.18</v>
      </c>
      <c r="E35" s="29">
        <f t="shared" si="1"/>
        <v>29.614466522966609</v>
      </c>
      <c r="F35" s="29">
        <f t="shared" si="3"/>
        <v>148.79</v>
      </c>
      <c r="G35" s="29">
        <f t="shared" si="2"/>
        <v>32473.638113912741</v>
      </c>
    </row>
    <row r="36" spans="1:7" x14ac:dyDescent="0.25">
      <c r="A36" s="27">
        <f t="shared" si="4"/>
        <v>44682</v>
      </c>
      <c r="B36" s="28">
        <v>20</v>
      </c>
      <c r="C36" s="10">
        <f t="shared" si="5"/>
        <v>32473.638113912741</v>
      </c>
      <c r="D36" s="29">
        <f t="shared" si="0"/>
        <v>119.07</v>
      </c>
      <c r="E36" s="29">
        <f t="shared" si="1"/>
        <v>29.723052900217482</v>
      </c>
      <c r="F36" s="29">
        <f t="shared" si="3"/>
        <v>148.79</v>
      </c>
      <c r="G36" s="29">
        <f t="shared" si="2"/>
        <v>32443.915061012522</v>
      </c>
    </row>
    <row r="37" spans="1:7" x14ac:dyDescent="0.25">
      <c r="A37" s="27">
        <f t="shared" si="4"/>
        <v>44713</v>
      </c>
      <c r="B37" s="28">
        <v>21</v>
      </c>
      <c r="C37" s="10">
        <f t="shared" si="5"/>
        <v>32443.915061012522</v>
      </c>
      <c r="D37" s="29">
        <f t="shared" si="0"/>
        <v>118.96</v>
      </c>
      <c r="E37" s="29">
        <f t="shared" si="1"/>
        <v>29.832037427518284</v>
      </c>
      <c r="F37" s="29">
        <f t="shared" si="3"/>
        <v>148.79</v>
      </c>
      <c r="G37" s="29">
        <f t="shared" si="2"/>
        <v>32414.083023585004</v>
      </c>
    </row>
    <row r="38" spans="1:7" x14ac:dyDescent="0.25">
      <c r="A38" s="27">
        <f t="shared" si="4"/>
        <v>44743</v>
      </c>
      <c r="B38" s="28">
        <v>22</v>
      </c>
      <c r="C38" s="10">
        <f t="shared" si="5"/>
        <v>32414.083023585004</v>
      </c>
      <c r="D38" s="29">
        <f t="shared" si="0"/>
        <v>118.85</v>
      </c>
      <c r="E38" s="29">
        <f t="shared" si="1"/>
        <v>29.941421564752517</v>
      </c>
      <c r="F38" s="29">
        <f t="shared" si="3"/>
        <v>148.79</v>
      </c>
      <c r="G38" s="29">
        <f t="shared" si="2"/>
        <v>32384.141602020252</v>
      </c>
    </row>
    <row r="39" spans="1:7" x14ac:dyDescent="0.25">
      <c r="A39" s="27">
        <f t="shared" si="4"/>
        <v>44774</v>
      </c>
      <c r="B39" s="28">
        <v>23</v>
      </c>
      <c r="C39" s="10">
        <f t="shared" si="5"/>
        <v>32384.141602020252</v>
      </c>
      <c r="D39" s="29">
        <f t="shared" si="0"/>
        <v>118.74</v>
      </c>
      <c r="E39" s="29">
        <f t="shared" si="1"/>
        <v>30.051206777156608</v>
      </c>
      <c r="F39" s="29">
        <f t="shared" si="3"/>
        <v>148.79</v>
      </c>
      <c r="G39" s="29">
        <f t="shared" si="2"/>
        <v>32354.090395243096</v>
      </c>
    </row>
    <row r="40" spans="1:7" x14ac:dyDescent="0.25">
      <c r="A40" s="27">
        <f t="shared" si="4"/>
        <v>44805</v>
      </c>
      <c r="B40" s="28">
        <v>24</v>
      </c>
      <c r="C40" s="10">
        <f t="shared" si="5"/>
        <v>32354.090395243096</v>
      </c>
      <c r="D40" s="29">
        <f t="shared" si="0"/>
        <v>118.63</v>
      </c>
      <c r="E40" s="29">
        <f t="shared" si="1"/>
        <v>30.161394535339511</v>
      </c>
      <c r="F40" s="29">
        <f t="shared" si="3"/>
        <v>148.79</v>
      </c>
      <c r="G40" s="29">
        <f t="shared" si="2"/>
        <v>32323.929000707758</v>
      </c>
    </row>
    <row r="41" spans="1:7" x14ac:dyDescent="0.25">
      <c r="A41" s="27">
        <f t="shared" si="4"/>
        <v>44835</v>
      </c>
      <c r="B41" s="28">
        <v>25</v>
      </c>
      <c r="C41" s="10">
        <f t="shared" si="5"/>
        <v>32323.929000707758</v>
      </c>
      <c r="D41" s="29">
        <f t="shared" si="0"/>
        <v>118.52</v>
      </c>
      <c r="E41" s="29">
        <f t="shared" si="1"/>
        <v>30.271986315302424</v>
      </c>
      <c r="F41" s="29">
        <f t="shared" si="3"/>
        <v>148.79</v>
      </c>
      <c r="G41" s="29">
        <f t="shared" si="2"/>
        <v>32293.657014392455</v>
      </c>
    </row>
    <row r="42" spans="1:7" x14ac:dyDescent="0.25">
      <c r="A42" s="27">
        <f t="shared" si="4"/>
        <v>44866</v>
      </c>
      <c r="B42" s="28">
        <v>26</v>
      </c>
      <c r="C42" s="10">
        <f t="shared" si="5"/>
        <v>32293.657014392455</v>
      </c>
      <c r="D42" s="29">
        <f t="shared" si="0"/>
        <v>118.41</v>
      </c>
      <c r="E42" s="29">
        <f t="shared" si="1"/>
        <v>30.382983598458537</v>
      </c>
      <c r="F42" s="29">
        <f t="shared" si="3"/>
        <v>148.79</v>
      </c>
      <c r="G42" s="29">
        <f t="shared" si="2"/>
        <v>32263.274030793997</v>
      </c>
    </row>
    <row r="43" spans="1:7" x14ac:dyDescent="0.25">
      <c r="A43" s="27">
        <f t="shared" si="4"/>
        <v>44896</v>
      </c>
      <c r="B43" s="28">
        <v>27</v>
      </c>
      <c r="C43" s="10">
        <f t="shared" si="5"/>
        <v>32263.274030793997</v>
      </c>
      <c r="D43" s="29">
        <f t="shared" si="0"/>
        <v>118.3</v>
      </c>
      <c r="E43" s="29">
        <f t="shared" si="1"/>
        <v>30.494387871652883</v>
      </c>
      <c r="F43" s="29">
        <f t="shared" si="3"/>
        <v>148.79</v>
      </c>
      <c r="G43" s="29">
        <f t="shared" si="2"/>
        <v>32232.779642922345</v>
      </c>
    </row>
    <row r="44" spans="1:7" x14ac:dyDescent="0.25">
      <c r="A44" s="27">
        <f t="shared" si="4"/>
        <v>44927</v>
      </c>
      <c r="B44" s="28">
        <v>28</v>
      </c>
      <c r="C44" s="10">
        <f t="shared" si="5"/>
        <v>32232.779642922345</v>
      </c>
      <c r="D44" s="29">
        <f t="shared" si="0"/>
        <v>118.19</v>
      </c>
      <c r="E44" s="29">
        <f t="shared" si="1"/>
        <v>30.606200627182272</v>
      </c>
      <c r="F44" s="29">
        <f t="shared" si="3"/>
        <v>148.79</v>
      </c>
      <c r="G44" s="29">
        <f t="shared" si="2"/>
        <v>32202.173442295163</v>
      </c>
    </row>
    <row r="45" spans="1:7" x14ac:dyDescent="0.25">
      <c r="A45" s="27">
        <f t="shared" si="4"/>
        <v>44958</v>
      </c>
      <c r="B45" s="28">
        <v>29</v>
      </c>
      <c r="C45" s="10">
        <f t="shared" si="5"/>
        <v>32202.173442295163</v>
      </c>
      <c r="D45" s="29">
        <f t="shared" si="0"/>
        <v>118.07</v>
      </c>
      <c r="E45" s="29">
        <f t="shared" si="1"/>
        <v>30.71842336281528</v>
      </c>
      <c r="F45" s="29">
        <f t="shared" si="3"/>
        <v>148.79</v>
      </c>
      <c r="G45" s="29">
        <f t="shared" si="2"/>
        <v>32171.455018932349</v>
      </c>
    </row>
    <row r="46" spans="1:7" x14ac:dyDescent="0.25">
      <c r="A46" s="27">
        <f t="shared" si="4"/>
        <v>44986</v>
      </c>
      <c r="B46" s="28">
        <v>30</v>
      </c>
      <c r="C46" s="10">
        <f t="shared" si="5"/>
        <v>32171.455018932349</v>
      </c>
      <c r="D46" s="29">
        <f t="shared" si="0"/>
        <v>117.96</v>
      </c>
      <c r="E46" s="29">
        <f t="shared" si="1"/>
        <v>30.831057581812264</v>
      </c>
      <c r="F46" s="29">
        <f t="shared" si="3"/>
        <v>148.79</v>
      </c>
      <c r="G46" s="29">
        <f t="shared" si="2"/>
        <v>32140.623961350539</v>
      </c>
    </row>
    <row r="47" spans="1:7" x14ac:dyDescent="0.25">
      <c r="A47" s="27">
        <f t="shared" si="4"/>
        <v>45017</v>
      </c>
      <c r="B47" s="28">
        <v>31</v>
      </c>
      <c r="C47" s="10">
        <f t="shared" si="5"/>
        <v>32140.623961350539</v>
      </c>
      <c r="D47" s="29">
        <f t="shared" si="0"/>
        <v>117.85</v>
      </c>
      <c r="E47" s="29">
        <f t="shared" si="1"/>
        <v>30.944104792945577</v>
      </c>
      <c r="F47" s="29">
        <f t="shared" si="3"/>
        <v>148.79</v>
      </c>
      <c r="G47" s="29">
        <f t="shared" si="2"/>
        <v>32109.679856557592</v>
      </c>
    </row>
    <row r="48" spans="1:7" x14ac:dyDescent="0.25">
      <c r="A48" s="27">
        <f t="shared" si="4"/>
        <v>45047</v>
      </c>
      <c r="B48" s="28">
        <v>32</v>
      </c>
      <c r="C48" s="10">
        <f t="shared" si="5"/>
        <v>32109.679856557592</v>
      </c>
      <c r="D48" s="29">
        <f t="shared" si="0"/>
        <v>117.74</v>
      </c>
      <c r="E48" s="29">
        <f t="shared" si="1"/>
        <v>31.057566510519717</v>
      </c>
      <c r="F48" s="29">
        <f t="shared" si="3"/>
        <v>148.79</v>
      </c>
      <c r="G48" s="29">
        <f t="shared" si="2"/>
        <v>32078.622290047071</v>
      </c>
    </row>
    <row r="49" spans="1:7" x14ac:dyDescent="0.25">
      <c r="A49" s="27">
        <f t="shared" si="4"/>
        <v>45078</v>
      </c>
      <c r="B49" s="28">
        <v>33</v>
      </c>
      <c r="C49" s="10">
        <f t="shared" si="5"/>
        <v>32078.622290047071</v>
      </c>
      <c r="D49" s="29">
        <f t="shared" si="0"/>
        <v>117.62</v>
      </c>
      <c r="E49" s="29">
        <f t="shared" si="1"/>
        <v>31.171444254391616</v>
      </c>
      <c r="F49" s="29">
        <f t="shared" si="3"/>
        <v>148.79</v>
      </c>
      <c r="G49" s="29">
        <f t="shared" si="2"/>
        <v>32047.450845792679</v>
      </c>
    </row>
    <row r="50" spans="1:7" x14ac:dyDescent="0.25">
      <c r="A50" s="27">
        <f t="shared" si="4"/>
        <v>45108</v>
      </c>
      <c r="B50" s="28">
        <v>34</v>
      </c>
      <c r="C50" s="10">
        <f t="shared" si="5"/>
        <v>32047.450845792679</v>
      </c>
      <c r="D50" s="29">
        <f t="shared" si="0"/>
        <v>117.51</v>
      </c>
      <c r="E50" s="29">
        <f t="shared" si="1"/>
        <v>31.285739549991057</v>
      </c>
      <c r="F50" s="29">
        <f t="shared" si="3"/>
        <v>148.79</v>
      </c>
      <c r="G50" s="29">
        <f t="shared" si="2"/>
        <v>32016.165106242686</v>
      </c>
    </row>
    <row r="51" spans="1:7" x14ac:dyDescent="0.25">
      <c r="A51" s="27">
        <f t="shared" si="4"/>
        <v>45139</v>
      </c>
      <c r="B51" s="28">
        <v>35</v>
      </c>
      <c r="C51" s="10">
        <f t="shared" si="5"/>
        <v>32016.165106242686</v>
      </c>
      <c r="D51" s="29">
        <f t="shared" si="0"/>
        <v>117.39</v>
      </c>
      <c r="E51" s="29">
        <f t="shared" si="1"/>
        <v>31.400453928341022</v>
      </c>
      <c r="F51" s="29">
        <f t="shared" si="3"/>
        <v>148.79</v>
      </c>
      <c r="G51" s="29">
        <f t="shared" si="2"/>
        <v>31984.764652314345</v>
      </c>
    </row>
    <row r="52" spans="1:7" x14ac:dyDescent="0.25">
      <c r="A52" s="27">
        <f t="shared" si="4"/>
        <v>45170</v>
      </c>
      <c r="B52" s="28">
        <v>36</v>
      </c>
      <c r="C52" s="10">
        <f t="shared" si="5"/>
        <v>31984.764652314345</v>
      </c>
      <c r="D52" s="29">
        <f t="shared" si="0"/>
        <v>117.28</v>
      </c>
      <c r="E52" s="29">
        <f t="shared" si="1"/>
        <v>31.515588926078273</v>
      </c>
      <c r="F52" s="29">
        <f t="shared" si="3"/>
        <v>148.79</v>
      </c>
      <c r="G52" s="29">
        <f t="shared" si="2"/>
        <v>31953.249063388266</v>
      </c>
    </row>
    <row r="53" spans="1:7" x14ac:dyDescent="0.25">
      <c r="A53" s="27">
        <f t="shared" si="4"/>
        <v>45200</v>
      </c>
      <c r="B53" s="28">
        <v>37</v>
      </c>
      <c r="C53" s="10">
        <f t="shared" si="5"/>
        <v>31953.249063388266</v>
      </c>
      <c r="D53" s="29">
        <f t="shared" si="0"/>
        <v>117.16</v>
      </c>
      <c r="E53" s="29">
        <f t="shared" si="1"/>
        <v>31.631146085473894</v>
      </c>
      <c r="F53" s="29">
        <f t="shared" si="3"/>
        <v>148.79</v>
      </c>
      <c r="G53" s="29">
        <f t="shared" si="2"/>
        <v>31921.617917302792</v>
      </c>
    </row>
    <row r="54" spans="1:7" x14ac:dyDescent="0.25">
      <c r="A54" s="27">
        <f t="shared" si="4"/>
        <v>45231</v>
      </c>
      <c r="B54" s="28">
        <v>38</v>
      </c>
      <c r="C54" s="10">
        <f t="shared" si="5"/>
        <v>31921.617917302792</v>
      </c>
      <c r="D54" s="29">
        <f t="shared" si="0"/>
        <v>117.05</v>
      </c>
      <c r="E54" s="29">
        <f t="shared" si="1"/>
        <v>31.747126954453968</v>
      </c>
      <c r="F54" s="29">
        <f t="shared" si="3"/>
        <v>148.79</v>
      </c>
      <c r="G54" s="29">
        <f t="shared" si="2"/>
        <v>31889.870790348337</v>
      </c>
    </row>
    <row r="55" spans="1:7" x14ac:dyDescent="0.25">
      <c r="A55" s="27">
        <f t="shared" si="4"/>
        <v>45261</v>
      </c>
      <c r="B55" s="28">
        <v>39</v>
      </c>
      <c r="C55" s="10">
        <f t="shared" si="5"/>
        <v>31889.870790348337</v>
      </c>
      <c r="D55" s="29">
        <f t="shared" si="0"/>
        <v>116.93</v>
      </c>
      <c r="E55" s="29">
        <f t="shared" si="1"/>
        <v>31.863533086620293</v>
      </c>
      <c r="F55" s="29">
        <f t="shared" si="3"/>
        <v>148.79</v>
      </c>
      <c r="G55" s="29">
        <f t="shared" si="2"/>
        <v>31858.007257261717</v>
      </c>
    </row>
    <row r="56" spans="1:7" x14ac:dyDescent="0.25">
      <c r="A56" s="27">
        <f t="shared" si="4"/>
        <v>45292</v>
      </c>
      <c r="B56" s="28">
        <v>40</v>
      </c>
      <c r="C56" s="10">
        <f t="shared" si="5"/>
        <v>31858.007257261717</v>
      </c>
      <c r="D56" s="29">
        <f t="shared" si="0"/>
        <v>116.81</v>
      </c>
      <c r="E56" s="29">
        <f t="shared" si="1"/>
        <v>31.980366041271235</v>
      </c>
      <c r="F56" s="29">
        <f t="shared" si="3"/>
        <v>148.79</v>
      </c>
      <c r="G56" s="29">
        <f t="shared" si="2"/>
        <v>31826.026891220445</v>
      </c>
    </row>
    <row r="57" spans="1:7" x14ac:dyDescent="0.25">
      <c r="A57" s="27">
        <f t="shared" si="4"/>
        <v>45323</v>
      </c>
      <c r="B57" s="28">
        <v>41</v>
      </c>
      <c r="C57" s="10">
        <f t="shared" si="5"/>
        <v>31826.026891220445</v>
      </c>
      <c r="D57" s="29">
        <f t="shared" si="0"/>
        <v>116.7</v>
      </c>
      <c r="E57" s="29">
        <f t="shared" si="1"/>
        <v>32.097627383422569</v>
      </c>
      <c r="F57" s="29">
        <f t="shared" si="3"/>
        <v>148.79</v>
      </c>
      <c r="G57" s="29">
        <f t="shared" si="2"/>
        <v>31793.929263837021</v>
      </c>
    </row>
    <row r="58" spans="1:7" x14ac:dyDescent="0.25">
      <c r="A58" s="27">
        <f t="shared" si="4"/>
        <v>45352</v>
      </c>
      <c r="B58" s="28">
        <v>42</v>
      </c>
      <c r="C58" s="10">
        <f t="shared" si="5"/>
        <v>31793.929263837021</v>
      </c>
      <c r="D58" s="29">
        <f t="shared" si="0"/>
        <v>116.58</v>
      </c>
      <c r="E58" s="29">
        <f t="shared" si="1"/>
        <v>32.21531868382845</v>
      </c>
      <c r="F58" s="29">
        <f t="shared" si="3"/>
        <v>148.79</v>
      </c>
      <c r="G58" s="29">
        <f t="shared" si="2"/>
        <v>31761.713945153191</v>
      </c>
    </row>
    <row r="59" spans="1:7" x14ac:dyDescent="0.25">
      <c r="A59" s="27">
        <f t="shared" si="4"/>
        <v>45383</v>
      </c>
      <c r="B59" s="28">
        <v>43</v>
      </c>
      <c r="C59" s="10">
        <f t="shared" si="5"/>
        <v>31761.713945153191</v>
      </c>
      <c r="D59" s="29">
        <f t="shared" si="0"/>
        <v>116.46</v>
      </c>
      <c r="E59" s="29">
        <f t="shared" si="1"/>
        <v>32.333441519002484</v>
      </c>
      <c r="F59" s="29">
        <f t="shared" si="3"/>
        <v>148.79</v>
      </c>
      <c r="G59" s="29">
        <f t="shared" si="2"/>
        <v>31729.380503634187</v>
      </c>
    </row>
    <row r="60" spans="1:7" x14ac:dyDescent="0.25">
      <c r="A60" s="27">
        <f t="shared" si="4"/>
        <v>45413</v>
      </c>
      <c r="B60" s="28">
        <v>44</v>
      </c>
      <c r="C60" s="10">
        <f t="shared" si="5"/>
        <v>31729.380503634187</v>
      </c>
      <c r="D60" s="29">
        <f t="shared" si="0"/>
        <v>116.34</v>
      </c>
      <c r="E60" s="29">
        <f t="shared" si="1"/>
        <v>32.451997471238826</v>
      </c>
      <c r="F60" s="29">
        <f t="shared" si="3"/>
        <v>148.79</v>
      </c>
      <c r="G60" s="29">
        <f t="shared" si="2"/>
        <v>31696.928506162949</v>
      </c>
    </row>
    <row r="61" spans="1:7" x14ac:dyDescent="0.25">
      <c r="A61" s="27">
        <f t="shared" si="4"/>
        <v>45444</v>
      </c>
      <c r="B61" s="28">
        <v>45</v>
      </c>
      <c r="C61" s="10">
        <f t="shared" si="5"/>
        <v>31696.928506162949</v>
      </c>
      <c r="D61" s="29">
        <f t="shared" si="0"/>
        <v>116.22</v>
      </c>
      <c r="E61" s="29">
        <f t="shared" si="1"/>
        <v>32.570988128633374</v>
      </c>
      <c r="F61" s="29">
        <f t="shared" si="3"/>
        <v>148.79</v>
      </c>
      <c r="G61" s="29">
        <f t="shared" si="2"/>
        <v>31664.357518034314</v>
      </c>
    </row>
    <row r="62" spans="1:7" x14ac:dyDescent="0.25">
      <c r="A62" s="27">
        <f t="shared" si="4"/>
        <v>45474</v>
      </c>
      <c r="B62" s="28">
        <v>46</v>
      </c>
      <c r="C62" s="10">
        <f t="shared" si="5"/>
        <v>31664.357518034314</v>
      </c>
      <c r="D62" s="29">
        <f t="shared" si="0"/>
        <v>116.1</v>
      </c>
      <c r="E62" s="29">
        <f t="shared" si="1"/>
        <v>32.690415085105023</v>
      </c>
      <c r="F62" s="29">
        <f t="shared" si="3"/>
        <v>148.79</v>
      </c>
      <c r="G62" s="29">
        <f t="shared" si="2"/>
        <v>31631.66710294921</v>
      </c>
    </row>
    <row r="63" spans="1:7" x14ac:dyDescent="0.25">
      <c r="A63" s="27">
        <f t="shared" si="4"/>
        <v>45505</v>
      </c>
      <c r="B63" s="28">
        <v>47</v>
      </c>
      <c r="C63" s="10">
        <f t="shared" si="5"/>
        <v>31631.66710294921</v>
      </c>
      <c r="D63" s="29">
        <f t="shared" si="0"/>
        <v>115.98</v>
      </c>
      <c r="E63" s="29">
        <f t="shared" si="1"/>
        <v>32.810279940417075</v>
      </c>
      <c r="F63" s="29">
        <f t="shared" si="3"/>
        <v>148.79</v>
      </c>
      <c r="G63" s="29">
        <f t="shared" si="2"/>
        <v>31598.856823008791</v>
      </c>
    </row>
    <row r="64" spans="1:7" x14ac:dyDescent="0.25">
      <c r="A64" s="27">
        <f t="shared" si="4"/>
        <v>45536</v>
      </c>
      <c r="B64" s="28">
        <v>48</v>
      </c>
      <c r="C64" s="10">
        <f t="shared" si="5"/>
        <v>31598.856823008791</v>
      </c>
      <c r="D64" s="29">
        <f t="shared" si="0"/>
        <v>115.86</v>
      </c>
      <c r="E64" s="29">
        <f t="shared" si="1"/>
        <v>32.930584300198603</v>
      </c>
      <c r="F64" s="29">
        <f t="shared" si="3"/>
        <v>148.79</v>
      </c>
      <c r="G64" s="29">
        <f t="shared" si="2"/>
        <v>31565.926238708591</v>
      </c>
    </row>
    <row r="65" spans="1:7" x14ac:dyDescent="0.25">
      <c r="A65" s="27">
        <f t="shared" si="4"/>
        <v>45566</v>
      </c>
      <c r="B65" s="28">
        <v>49</v>
      </c>
      <c r="C65" s="10">
        <f t="shared" si="5"/>
        <v>31565.926238708591</v>
      </c>
      <c r="D65" s="29">
        <f t="shared" si="0"/>
        <v>115.74</v>
      </c>
      <c r="E65" s="29">
        <f t="shared" si="1"/>
        <v>33.051329775965996</v>
      </c>
      <c r="F65" s="29">
        <f t="shared" si="3"/>
        <v>148.79</v>
      </c>
      <c r="G65" s="29">
        <f t="shared" si="2"/>
        <v>31532.874908932627</v>
      </c>
    </row>
    <row r="66" spans="1:7" x14ac:dyDescent="0.25">
      <c r="A66" s="27">
        <f t="shared" si="4"/>
        <v>45597</v>
      </c>
      <c r="B66" s="28">
        <v>50</v>
      </c>
      <c r="C66" s="10">
        <f t="shared" si="5"/>
        <v>31532.874908932627</v>
      </c>
      <c r="D66" s="29">
        <f t="shared" si="0"/>
        <v>115.62</v>
      </c>
      <c r="E66" s="29">
        <f t="shared" si="1"/>
        <v>33.172517985144545</v>
      </c>
      <c r="F66" s="29">
        <f t="shared" si="3"/>
        <v>148.79</v>
      </c>
      <c r="G66" s="29">
        <f t="shared" si="2"/>
        <v>31499.702390947481</v>
      </c>
    </row>
    <row r="67" spans="1:7" x14ac:dyDescent="0.25">
      <c r="A67" s="27">
        <f t="shared" si="4"/>
        <v>45627</v>
      </c>
      <c r="B67" s="28">
        <v>51</v>
      </c>
      <c r="C67" s="10">
        <f t="shared" si="5"/>
        <v>31499.702390947481</v>
      </c>
      <c r="D67" s="29">
        <f t="shared" si="0"/>
        <v>115.5</v>
      </c>
      <c r="E67" s="29">
        <f t="shared" si="1"/>
        <v>33.294150551090077</v>
      </c>
      <c r="F67" s="29">
        <f t="shared" si="3"/>
        <v>148.79</v>
      </c>
      <c r="G67" s="29">
        <f t="shared" si="2"/>
        <v>31466.408240396391</v>
      </c>
    </row>
    <row r="68" spans="1:7" x14ac:dyDescent="0.25">
      <c r="A68" s="27">
        <f t="shared" si="4"/>
        <v>45658</v>
      </c>
      <c r="B68" s="28">
        <v>52</v>
      </c>
      <c r="C68" s="10">
        <f t="shared" si="5"/>
        <v>31466.408240396391</v>
      </c>
      <c r="D68" s="29">
        <f t="shared" si="0"/>
        <v>115.38</v>
      </c>
      <c r="E68" s="29">
        <f t="shared" si="1"/>
        <v>33.416229103110737</v>
      </c>
      <c r="F68" s="29">
        <f t="shared" si="3"/>
        <v>148.79</v>
      </c>
      <c r="G68" s="29">
        <f t="shared" si="2"/>
        <v>31432.992011293281</v>
      </c>
    </row>
    <row r="69" spans="1:7" x14ac:dyDescent="0.25">
      <c r="A69" s="27">
        <f t="shared" si="4"/>
        <v>45689</v>
      </c>
      <c r="B69" s="28">
        <v>53</v>
      </c>
      <c r="C69" s="10">
        <f t="shared" si="5"/>
        <v>31432.992011293281</v>
      </c>
      <c r="D69" s="29">
        <f t="shared" si="0"/>
        <v>115.25</v>
      </c>
      <c r="E69" s="29">
        <f t="shared" si="1"/>
        <v>33.538755276488807</v>
      </c>
      <c r="F69" s="29">
        <f t="shared" si="3"/>
        <v>148.79</v>
      </c>
      <c r="G69" s="29">
        <f t="shared" si="2"/>
        <v>31399.453256016794</v>
      </c>
    </row>
    <row r="70" spans="1:7" x14ac:dyDescent="0.25">
      <c r="A70" s="27">
        <f t="shared" si="4"/>
        <v>45717</v>
      </c>
      <c r="B70" s="28">
        <v>54</v>
      </c>
      <c r="C70" s="10">
        <f t="shared" si="5"/>
        <v>31399.453256016794</v>
      </c>
      <c r="D70" s="29">
        <f t="shared" si="0"/>
        <v>115.13</v>
      </c>
      <c r="E70" s="29">
        <f t="shared" si="1"/>
        <v>33.661730712502603</v>
      </c>
      <c r="F70" s="29">
        <f t="shared" si="3"/>
        <v>148.79</v>
      </c>
      <c r="G70" s="29">
        <f t="shared" si="2"/>
        <v>31365.791525304292</v>
      </c>
    </row>
    <row r="71" spans="1:7" x14ac:dyDescent="0.25">
      <c r="A71" s="27">
        <f t="shared" si="4"/>
        <v>45748</v>
      </c>
      <c r="B71" s="28">
        <v>55</v>
      </c>
      <c r="C71" s="10">
        <f t="shared" si="5"/>
        <v>31365.791525304292</v>
      </c>
      <c r="D71" s="29">
        <f t="shared" si="0"/>
        <v>115.01</v>
      </c>
      <c r="E71" s="29">
        <f t="shared" si="1"/>
        <v>33.785157058448448</v>
      </c>
      <c r="F71" s="29">
        <f t="shared" si="3"/>
        <v>148.79</v>
      </c>
      <c r="G71" s="29">
        <f t="shared" si="2"/>
        <v>31332.006368245842</v>
      </c>
    </row>
    <row r="72" spans="1:7" x14ac:dyDescent="0.25">
      <c r="A72" s="27">
        <f t="shared" si="4"/>
        <v>45778</v>
      </c>
      <c r="B72" s="28">
        <v>56</v>
      </c>
      <c r="C72" s="10">
        <f t="shared" si="5"/>
        <v>31332.006368245842</v>
      </c>
      <c r="D72" s="29">
        <f t="shared" si="0"/>
        <v>114.88</v>
      </c>
      <c r="E72" s="29">
        <f t="shared" si="1"/>
        <v>33.90903596766276</v>
      </c>
      <c r="F72" s="29">
        <f t="shared" si="3"/>
        <v>148.79</v>
      </c>
      <c r="G72" s="29">
        <f t="shared" si="2"/>
        <v>31298.097332278179</v>
      </c>
    </row>
    <row r="73" spans="1:7" x14ac:dyDescent="0.25">
      <c r="A73" s="27">
        <f t="shared" si="4"/>
        <v>45809</v>
      </c>
      <c r="B73" s="28">
        <v>57</v>
      </c>
      <c r="C73" s="10">
        <f t="shared" si="5"/>
        <v>31298.097332278179</v>
      </c>
      <c r="D73" s="29">
        <f t="shared" si="0"/>
        <v>114.76</v>
      </c>
      <c r="E73" s="29">
        <f t="shared" si="1"/>
        <v>34.033369099544188</v>
      </c>
      <c r="F73" s="29">
        <f t="shared" si="3"/>
        <v>148.79</v>
      </c>
      <c r="G73" s="29">
        <f t="shared" si="2"/>
        <v>31264.063963178636</v>
      </c>
    </row>
    <row r="74" spans="1:7" x14ac:dyDescent="0.25">
      <c r="A74" s="27">
        <f t="shared" si="4"/>
        <v>45839</v>
      </c>
      <c r="B74" s="28">
        <v>58</v>
      </c>
      <c r="C74" s="10">
        <f t="shared" si="5"/>
        <v>31264.063963178636</v>
      </c>
      <c r="D74" s="29">
        <f t="shared" si="0"/>
        <v>114.63</v>
      </c>
      <c r="E74" s="29">
        <f t="shared" si="1"/>
        <v>34.158158119575845</v>
      </c>
      <c r="F74" s="29">
        <f t="shared" si="3"/>
        <v>148.79</v>
      </c>
      <c r="G74" s="29">
        <f t="shared" si="2"/>
        <v>31229.905805059061</v>
      </c>
    </row>
    <row r="75" spans="1:7" x14ac:dyDescent="0.25">
      <c r="A75" s="27">
        <f t="shared" si="4"/>
        <v>45870</v>
      </c>
      <c r="B75" s="28">
        <v>59</v>
      </c>
      <c r="C75" s="10">
        <f t="shared" si="5"/>
        <v>31229.905805059061</v>
      </c>
      <c r="D75" s="29">
        <f t="shared" si="0"/>
        <v>114.51</v>
      </c>
      <c r="E75" s="29">
        <f t="shared" si="1"/>
        <v>34.283404699347621</v>
      </c>
      <c r="F75" s="29">
        <f t="shared" si="3"/>
        <v>148.79</v>
      </c>
      <c r="G75" s="29">
        <f t="shared" si="2"/>
        <v>31195.622400359713</v>
      </c>
    </row>
    <row r="76" spans="1:7" x14ac:dyDescent="0.25">
      <c r="A76" s="27">
        <f t="shared" si="4"/>
        <v>45901</v>
      </c>
      <c r="B76" s="28">
        <v>60</v>
      </c>
      <c r="C76" s="10">
        <f>G75</f>
        <v>31195.622400359713</v>
      </c>
      <c r="D76" s="29">
        <f>ROUND(C76*$E$13/12,2)</f>
        <v>114.38</v>
      </c>
      <c r="E76" s="29">
        <f t="shared" si="1"/>
        <v>34.409110516578565</v>
      </c>
      <c r="F76" s="29">
        <f t="shared" si="3"/>
        <v>148.79</v>
      </c>
      <c r="G76" s="29">
        <f>C76-E76</f>
        <v>31161.213289843134</v>
      </c>
    </row>
    <row r="77" spans="1:7" x14ac:dyDescent="0.25">
      <c r="A77" s="27">
        <f t="shared" si="4"/>
        <v>45931</v>
      </c>
      <c r="B77" s="28">
        <v>61</v>
      </c>
      <c r="C77" s="10">
        <f t="shared" ref="C77:C113" si="6">G76</f>
        <v>31161.213289843134</v>
      </c>
      <c r="D77" s="29">
        <f t="shared" ref="D77:D113" si="7">ROUND(C77*$E$13/12,2)</f>
        <v>114.26</v>
      </c>
      <c r="E77" s="29">
        <f t="shared" si="1"/>
        <v>34.535277255139356</v>
      </c>
      <c r="F77" s="29">
        <f t="shared" si="3"/>
        <v>148.79</v>
      </c>
      <c r="G77" s="29">
        <f t="shared" ref="G77:G113" si="8">C77-E77</f>
        <v>31126.678012587996</v>
      </c>
    </row>
    <row r="78" spans="1:7" x14ac:dyDescent="0.25">
      <c r="A78" s="27">
        <f t="shared" si="4"/>
        <v>45962</v>
      </c>
      <c r="B78" s="28">
        <v>62</v>
      </c>
      <c r="C78" s="10">
        <f t="shared" si="6"/>
        <v>31126.678012587996</v>
      </c>
      <c r="D78" s="29">
        <f t="shared" si="7"/>
        <v>114.13</v>
      </c>
      <c r="E78" s="29">
        <f t="shared" si="1"/>
        <v>34.661906605074869</v>
      </c>
      <c r="F78" s="29">
        <f t="shared" si="3"/>
        <v>148.79</v>
      </c>
      <c r="G78" s="29">
        <f t="shared" si="8"/>
        <v>31092.016105982922</v>
      </c>
    </row>
    <row r="79" spans="1:7" x14ac:dyDescent="0.25">
      <c r="A79" s="27">
        <f t="shared" si="4"/>
        <v>45992</v>
      </c>
      <c r="B79" s="28">
        <v>63</v>
      </c>
      <c r="C79" s="10">
        <f t="shared" si="6"/>
        <v>31092.016105982922</v>
      </c>
      <c r="D79" s="29">
        <f t="shared" si="7"/>
        <v>114</v>
      </c>
      <c r="E79" s="29">
        <f t="shared" si="1"/>
        <v>34.7890002626268</v>
      </c>
      <c r="F79" s="29">
        <f t="shared" si="3"/>
        <v>148.79</v>
      </c>
      <c r="G79" s="29">
        <f t="shared" si="8"/>
        <v>31057.227105720296</v>
      </c>
    </row>
    <row r="80" spans="1:7" x14ac:dyDescent="0.25">
      <c r="A80" s="27">
        <f t="shared" si="4"/>
        <v>46023</v>
      </c>
      <c r="B80" s="28">
        <v>64</v>
      </c>
      <c r="C80" s="10">
        <f t="shared" si="6"/>
        <v>31057.227105720296</v>
      </c>
      <c r="D80" s="29">
        <f t="shared" si="7"/>
        <v>113.88</v>
      </c>
      <c r="E80" s="29">
        <f t="shared" si="1"/>
        <v>34.91655993025644</v>
      </c>
      <c r="F80" s="29">
        <f t="shared" si="3"/>
        <v>148.79</v>
      </c>
      <c r="G80" s="29">
        <f t="shared" si="8"/>
        <v>31022.310545790038</v>
      </c>
    </row>
    <row r="81" spans="1:7" x14ac:dyDescent="0.25">
      <c r="A81" s="27">
        <f t="shared" si="4"/>
        <v>46054</v>
      </c>
      <c r="B81" s="28">
        <v>65</v>
      </c>
      <c r="C81" s="10">
        <f t="shared" si="6"/>
        <v>31022.310545790038</v>
      </c>
      <c r="D81" s="29">
        <f t="shared" si="7"/>
        <v>113.75</v>
      </c>
      <c r="E81" s="29">
        <f t="shared" si="1"/>
        <v>35.044587316667375</v>
      </c>
      <c r="F81" s="29">
        <f t="shared" si="3"/>
        <v>148.79</v>
      </c>
      <c r="G81" s="29">
        <f t="shared" si="8"/>
        <v>30987.26595847337</v>
      </c>
    </row>
    <row r="82" spans="1:7" x14ac:dyDescent="0.25">
      <c r="A82" s="27">
        <f t="shared" si="4"/>
        <v>46082</v>
      </c>
      <c r="B82" s="28">
        <v>66</v>
      </c>
      <c r="C82" s="10">
        <f t="shared" si="6"/>
        <v>30987.26595847337</v>
      </c>
      <c r="D82" s="29">
        <f t="shared" si="7"/>
        <v>113.62</v>
      </c>
      <c r="E82" s="29">
        <f t="shared" ref="E82:E113" si="9">PPMT($E$13/12,B82,$E$7,-$E$11,$E$12,0)</f>
        <v>35.173084136828493</v>
      </c>
      <c r="F82" s="29">
        <f t="shared" si="3"/>
        <v>148.79</v>
      </c>
      <c r="G82" s="29">
        <f t="shared" si="8"/>
        <v>30952.09287433654</v>
      </c>
    </row>
    <row r="83" spans="1:7" x14ac:dyDescent="0.25">
      <c r="A83" s="27">
        <f t="shared" si="4"/>
        <v>46113</v>
      </c>
      <c r="B83" s="28">
        <v>67</v>
      </c>
      <c r="C83" s="10">
        <f t="shared" si="6"/>
        <v>30952.09287433654</v>
      </c>
      <c r="D83" s="29">
        <f t="shared" si="7"/>
        <v>113.49</v>
      </c>
      <c r="E83" s="29">
        <f t="shared" si="9"/>
        <v>35.302052111996865</v>
      </c>
      <c r="F83" s="29">
        <f t="shared" ref="F83:F113" si="10">F82</f>
        <v>148.79</v>
      </c>
      <c r="G83" s="29">
        <f t="shared" si="8"/>
        <v>30916.790822224542</v>
      </c>
    </row>
    <row r="84" spans="1:7" x14ac:dyDescent="0.25">
      <c r="A84" s="27">
        <f t="shared" ref="A84:A113" si="11">EDATE(A83,1)</f>
        <v>46143</v>
      </c>
      <c r="B84" s="28">
        <v>68</v>
      </c>
      <c r="C84" s="10">
        <f t="shared" si="6"/>
        <v>30916.790822224542</v>
      </c>
      <c r="D84" s="29">
        <f t="shared" si="7"/>
        <v>113.36</v>
      </c>
      <c r="E84" s="29">
        <f t="shared" si="9"/>
        <v>35.431492969740852</v>
      </c>
      <c r="F84" s="29">
        <f t="shared" si="10"/>
        <v>148.79</v>
      </c>
      <c r="G84" s="29">
        <f t="shared" si="8"/>
        <v>30881.359329254803</v>
      </c>
    </row>
    <row r="85" spans="1:7" x14ac:dyDescent="0.25">
      <c r="A85" s="27">
        <f t="shared" si="11"/>
        <v>46174</v>
      </c>
      <c r="B85" s="28">
        <v>69</v>
      </c>
      <c r="C85" s="10">
        <f t="shared" si="6"/>
        <v>30881.359329254803</v>
      </c>
      <c r="D85" s="29">
        <f t="shared" si="7"/>
        <v>113.23</v>
      </c>
      <c r="E85" s="29">
        <f t="shared" si="9"/>
        <v>35.561408443963231</v>
      </c>
      <c r="F85" s="29">
        <f t="shared" si="10"/>
        <v>148.79</v>
      </c>
      <c r="G85" s="29">
        <f t="shared" si="8"/>
        <v>30845.797920810841</v>
      </c>
    </row>
    <row r="86" spans="1:7" x14ac:dyDescent="0.25">
      <c r="A86" s="27">
        <f t="shared" si="11"/>
        <v>46204</v>
      </c>
      <c r="B86" s="28">
        <v>70</v>
      </c>
      <c r="C86" s="10">
        <f t="shared" si="6"/>
        <v>30845.797920810841</v>
      </c>
      <c r="D86" s="29">
        <f t="shared" si="7"/>
        <v>113.1</v>
      </c>
      <c r="E86" s="29">
        <f t="shared" si="9"/>
        <v>35.691800274924432</v>
      </c>
      <c r="F86" s="29">
        <f t="shared" si="10"/>
        <v>148.79</v>
      </c>
      <c r="G86" s="29">
        <f t="shared" si="8"/>
        <v>30810.106120535915</v>
      </c>
    </row>
    <row r="87" spans="1:7" x14ac:dyDescent="0.25">
      <c r="A87" s="27">
        <f t="shared" si="11"/>
        <v>46235</v>
      </c>
      <c r="B87" s="28">
        <v>71</v>
      </c>
      <c r="C87" s="10">
        <f t="shared" si="6"/>
        <v>30810.106120535915</v>
      </c>
      <c r="D87" s="29">
        <f t="shared" si="7"/>
        <v>112.97</v>
      </c>
      <c r="E87" s="29">
        <f t="shared" si="9"/>
        <v>35.822670209265823</v>
      </c>
      <c r="F87" s="29">
        <f t="shared" si="10"/>
        <v>148.79</v>
      </c>
      <c r="G87" s="29">
        <f t="shared" si="8"/>
        <v>30774.283450326649</v>
      </c>
    </row>
    <row r="88" spans="1:7" x14ac:dyDescent="0.25">
      <c r="A88" s="27">
        <f t="shared" si="11"/>
        <v>46266</v>
      </c>
      <c r="B88" s="28">
        <v>72</v>
      </c>
      <c r="C88" s="10">
        <f t="shared" si="6"/>
        <v>30774.283450326649</v>
      </c>
      <c r="D88" s="29">
        <f t="shared" si="7"/>
        <v>112.84</v>
      </c>
      <c r="E88" s="29">
        <f t="shared" si="9"/>
        <v>35.954020000033132</v>
      </c>
      <c r="F88" s="29">
        <f t="shared" si="10"/>
        <v>148.79</v>
      </c>
      <c r="G88" s="29">
        <f t="shared" si="8"/>
        <v>30738.329430326616</v>
      </c>
    </row>
    <row r="89" spans="1:7" x14ac:dyDescent="0.25">
      <c r="A89" s="27">
        <f t="shared" si="11"/>
        <v>46296</v>
      </c>
      <c r="B89" s="28">
        <v>73</v>
      </c>
      <c r="C89" s="10">
        <f t="shared" si="6"/>
        <v>30738.329430326616</v>
      </c>
      <c r="D89" s="29">
        <f t="shared" si="7"/>
        <v>112.71</v>
      </c>
      <c r="E89" s="29">
        <f t="shared" si="9"/>
        <v>36.085851406699923</v>
      </c>
      <c r="F89" s="29">
        <f t="shared" si="10"/>
        <v>148.79</v>
      </c>
      <c r="G89" s="29">
        <f t="shared" si="8"/>
        <v>30702.243578919915</v>
      </c>
    </row>
    <row r="90" spans="1:7" x14ac:dyDescent="0.25">
      <c r="A90" s="27">
        <f t="shared" si="11"/>
        <v>46327</v>
      </c>
      <c r="B90" s="28">
        <v>74</v>
      </c>
      <c r="C90" s="10">
        <f t="shared" si="6"/>
        <v>30702.243578919915</v>
      </c>
      <c r="D90" s="29">
        <f t="shared" si="7"/>
        <v>112.57</v>
      </c>
      <c r="E90" s="29">
        <f t="shared" si="9"/>
        <v>36.218166195191152</v>
      </c>
      <c r="F90" s="29">
        <f t="shared" si="10"/>
        <v>148.79</v>
      </c>
      <c r="G90" s="29">
        <f t="shared" si="8"/>
        <v>30666.025412724724</v>
      </c>
    </row>
    <row r="91" spans="1:7" x14ac:dyDescent="0.25">
      <c r="A91" s="27">
        <f t="shared" si="11"/>
        <v>46357</v>
      </c>
      <c r="B91" s="28">
        <v>75</v>
      </c>
      <c r="C91" s="10">
        <f t="shared" si="6"/>
        <v>30666.025412724724</v>
      </c>
      <c r="D91" s="29">
        <f t="shared" si="7"/>
        <v>112.44</v>
      </c>
      <c r="E91" s="29">
        <f t="shared" si="9"/>
        <v>36.350966137906852</v>
      </c>
      <c r="F91" s="29">
        <f t="shared" si="10"/>
        <v>148.79</v>
      </c>
      <c r="G91" s="29">
        <f t="shared" si="8"/>
        <v>30629.674446586818</v>
      </c>
    </row>
    <row r="92" spans="1:7" x14ac:dyDescent="0.25">
      <c r="A92" s="27">
        <f t="shared" si="11"/>
        <v>46388</v>
      </c>
      <c r="B92" s="28">
        <v>76</v>
      </c>
      <c r="C92" s="10">
        <f t="shared" si="6"/>
        <v>30629.674446586818</v>
      </c>
      <c r="D92" s="29">
        <f t="shared" si="7"/>
        <v>112.31</v>
      </c>
      <c r="E92" s="29">
        <f t="shared" si="9"/>
        <v>36.48425301374585</v>
      </c>
      <c r="F92" s="29">
        <f t="shared" si="10"/>
        <v>148.79</v>
      </c>
      <c r="G92" s="29">
        <f t="shared" si="8"/>
        <v>30593.190193573071</v>
      </c>
    </row>
    <row r="93" spans="1:7" x14ac:dyDescent="0.25">
      <c r="A93" s="27">
        <f t="shared" si="11"/>
        <v>46419</v>
      </c>
      <c r="B93" s="28">
        <v>77</v>
      </c>
      <c r="C93" s="10">
        <f t="shared" si="6"/>
        <v>30593.190193573071</v>
      </c>
      <c r="D93" s="29">
        <f t="shared" si="7"/>
        <v>112.18</v>
      </c>
      <c r="E93" s="29">
        <f t="shared" si="9"/>
        <v>36.618028608129578</v>
      </c>
      <c r="F93" s="29">
        <f t="shared" si="10"/>
        <v>148.79</v>
      </c>
      <c r="G93" s="29">
        <f t="shared" si="8"/>
        <v>30556.572164964942</v>
      </c>
    </row>
    <row r="94" spans="1:7" x14ac:dyDescent="0.25">
      <c r="A94" s="27">
        <f t="shared" si="11"/>
        <v>46447</v>
      </c>
      <c r="B94" s="28">
        <v>78</v>
      </c>
      <c r="C94" s="10">
        <f t="shared" si="6"/>
        <v>30556.572164964942</v>
      </c>
      <c r="D94" s="29">
        <f t="shared" si="7"/>
        <v>112.04</v>
      </c>
      <c r="E94" s="29">
        <f t="shared" si="9"/>
        <v>36.752294713026053</v>
      </c>
      <c r="F94" s="29">
        <f t="shared" si="10"/>
        <v>148.79</v>
      </c>
      <c r="G94" s="29">
        <f t="shared" si="8"/>
        <v>30519.819870251915</v>
      </c>
    </row>
    <row r="95" spans="1:7" x14ac:dyDescent="0.25">
      <c r="A95" s="27">
        <f t="shared" si="11"/>
        <v>46478</v>
      </c>
      <c r="B95" s="28">
        <v>79</v>
      </c>
      <c r="C95" s="10">
        <f t="shared" si="6"/>
        <v>30519.819870251915</v>
      </c>
      <c r="D95" s="29">
        <f t="shared" si="7"/>
        <v>111.91</v>
      </c>
      <c r="E95" s="29">
        <f t="shared" si="9"/>
        <v>36.887053126973818</v>
      </c>
      <c r="F95" s="29">
        <f t="shared" si="10"/>
        <v>148.79</v>
      </c>
      <c r="G95" s="29">
        <f t="shared" si="8"/>
        <v>30482.93281712494</v>
      </c>
    </row>
    <row r="96" spans="1:7" x14ac:dyDescent="0.25">
      <c r="A96" s="27">
        <f t="shared" si="11"/>
        <v>46508</v>
      </c>
      <c r="B96" s="28">
        <v>80</v>
      </c>
      <c r="C96" s="10">
        <f t="shared" si="6"/>
        <v>30482.93281712494</v>
      </c>
      <c r="D96" s="29">
        <f t="shared" si="7"/>
        <v>111.77</v>
      </c>
      <c r="E96" s="29">
        <f t="shared" si="9"/>
        <v>37.022305655106052</v>
      </c>
      <c r="F96" s="29">
        <f t="shared" si="10"/>
        <v>148.79</v>
      </c>
      <c r="G96" s="29">
        <f t="shared" si="8"/>
        <v>30445.910511469832</v>
      </c>
    </row>
    <row r="97" spans="1:7" x14ac:dyDescent="0.25">
      <c r="A97" s="27">
        <f t="shared" si="11"/>
        <v>46539</v>
      </c>
      <c r="B97" s="28">
        <v>81</v>
      </c>
      <c r="C97" s="10">
        <f t="shared" si="6"/>
        <v>30445.910511469832</v>
      </c>
      <c r="D97" s="29">
        <f t="shared" si="7"/>
        <v>111.64</v>
      </c>
      <c r="E97" s="29">
        <f t="shared" si="9"/>
        <v>37.158054109174778</v>
      </c>
      <c r="F97" s="29">
        <f t="shared" si="10"/>
        <v>148.79</v>
      </c>
      <c r="G97" s="29">
        <f t="shared" si="8"/>
        <v>30408.752457360657</v>
      </c>
    </row>
    <row r="98" spans="1:7" x14ac:dyDescent="0.25">
      <c r="A98" s="27">
        <f t="shared" si="11"/>
        <v>46569</v>
      </c>
      <c r="B98" s="28">
        <v>82</v>
      </c>
      <c r="C98" s="10">
        <f t="shared" si="6"/>
        <v>30408.752457360657</v>
      </c>
      <c r="D98" s="29">
        <f t="shared" si="7"/>
        <v>111.5</v>
      </c>
      <c r="E98" s="29">
        <f t="shared" si="9"/>
        <v>37.294300307575085</v>
      </c>
      <c r="F98" s="29">
        <f t="shared" si="10"/>
        <v>148.79</v>
      </c>
      <c r="G98" s="29">
        <f t="shared" si="8"/>
        <v>30371.458157053083</v>
      </c>
    </row>
    <row r="99" spans="1:7" x14ac:dyDescent="0.25">
      <c r="A99" s="27">
        <f t="shared" si="11"/>
        <v>46600</v>
      </c>
      <c r="B99" s="28">
        <v>83</v>
      </c>
      <c r="C99" s="10">
        <f t="shared" si="6"/>
        <v>30371.458157053083</v>
      </c>
      <c r="D99" s="29">
        <f t="shared" si="7"/>
        <v>111.36</v>
      </c>
      <c r="E99" s="29">
        <f t="shared" si="9"/>
        <v>37.43104607536953</v>
      </c>
      <c r="F99" s="29">
        <f t="shared" si="10"/>
        <v>148.79</v>
      </c>
      <c r="G99" s="29">
        <f t="shared" si="8"/>
        <v>30334.027110977713</v>
      </c>
    </row>
    <row r="100" spans="1:7" x14ac:dyDescent="0.25">
      <c r="A100" s="27">
        <f t="shared" si="11"/>
        <v>46631</v>
      </c>
      <c r="B100" s="28">
        <v>84</v>
      </c>
      <c r="C100" s="10">
        <f t="shared" si="6"/>
        <v>30334.027110977713</v>
      </c>
      <c r="D100" s="29">
        <f t="shared" si="7"/>
        <v>111.22</v>
      </c>
      <c r="E100" s="29">
        <f t="shared" si="9"/>
        <v>37.568293244312549</v>
      </c>
      <c r="F100" s="29">
        <f t="shared" si="10"/>
        <v>148.79</v>
      </c>
      <c r="G100" s="29">
        <f t="shared" si="8"/>
        <v>30296.458817733401</v>
      </c>
    </row>
    <row r="101" spans="1:7" x14ac:dyDescent="0.25">
      <c r="A101" s="27">
        <f t="shared" si="11"/>
        <v>46661</v>
      </c>
      <c r="B101" s="28">
        <v>85</v>
      </c>
      <c r="C101" s="10">
        <f t="shared" si="6"/>
        <v>30296.458817733401</v>
      </c>
      <c r="D101" s="29">
        <f t="shared" si="7"/>
        <v>111.09</v>
      </c>
      <c r="E101" s="29">
        <f t="shared" si="9"/>
        <v>37.706043652875032</v>
      </c>
      <c r="F101" s="29">
        <f t="shared" si="10"/>
        <v>148.79</v>
      </c>
      <c r="G101" s="29">
        <f t="shared" si="8"/>
        <v>30258.752774080527</v>
      </c>
    </row>
    <row r="102" spans="1:7" x14ac:dyDescent="0.25">
      <c r="A102" s="27">
        <f t="shared" si="11"/>
        <v>46692</v>
      </c>
      <c r="B102" s="28">
        <v>86</v>
      </c>
      <c r="C102" s="10">
        <f t="shared" si="6"/>
        <v>30258.752774080527</v>
      </c>
      <c r="D102" s="29">
        <f t="shared" si="7"/>
        <v>110.95</v>
      </c>
      <c r="E102" s="29">
        <f t="shared" si="9"/>
        <v>37.844299146268895</v>
      </c>
      <c r="F102" s="29">
        <f t="shared" si="10"/>
        <v>148.79</v>
      </c>
      <c r="G102" s="29">
        <f t="shared" si="8"/>
        <v>30220.908474934258</v>
      </c>
    </row>
    <row r="103" spans="1:7" x14ac:dyDescent="0.25">
      <c r="A103" s="27">
        <f t="shared" si="11"/>
        <v>46722</v>
      </c>
      <c r="B103" s="28">
        <v>87</v>
      </c>
      <c r="C103" s="10">
        <f t="shared" si="6"/>
        <v>30220.908474934258</v>
      </c>
      <c r="D103" s="29">
        <f t="shared" si="7"/>
        <v>110.81</v>
      </c>
      <c r="E103" s="29">
        <f t="shared" si="9"/>
        <v>37.98306157647189</v>
      </c>
      <c r="F103" s="29">
        <f t="shared" si="10"/>
        <v>148.79</v>
      </c>
      <c r="G103" s="29">
        <f t="shared" si="8"/>
        <v>30182.925413357785</v>
      </c>
    </row>
    <row r="104" spans="1:7" x14ac:dyDescent="0.25">
      <c r="A104" s="27">
        <f t="shared" si="11"/>
        <v>46753</v>
      </c>
      <c r="B104" s="28">
        <v>88</v>
      </c>
      <c r="C104" s="10">
        <f t="shared" si="6"/>
        <v>30182.925413357785</v>
      </c>
      <c r="D104" s="29">
        <f t="shared" si="7"/>
        <v>110.67</v>
      </c>
      <c r="E104" s="29">
        <f t="shared" si="9"/>
        <v>38.122332802252288</v>
      </c>
      <c r="F104" s="29">
        <f t="shared" si="10"/>
        <v>148.79</v>
      </c>
      <c r="G104" s="29">
        <f t="shared" si="8"/>
        <v>30144.803080555532</v>
      </c>
    </row>
    <row r="105" spans="1:7" x14ac:dyDescent="0.25">
      <c r="A105" s="27">
        <f t="shared" si="11"/>
        <v>46784</v>
      </c>
      <c r="B105" s="28">
        <v>89</v>
      </c>
      <c r="C105" s="10">
        <f t="shared" si="6"/>
        <v>30144.803080555532</v>
      </c>
      <c r="D105" s="29">
        <f t="shared" si="7"/>
        <v>110.53</v>
      </c>
      <c r="E105" s="29">
        <f t="shared" si="9"/>
        <v>38.262114689193872</v>
      </c>
      <c r="F105" s="29">
        <f t="shared" si="10"/>
        <v>148.79</v>
      </c>
      <c r="G105" s="29">
        <f t="shared" si="8"/>
        <v>30106.540965866338</v>
      </c>
    </row>
    <row r="106" spans="1:7" x14ac:dyDescent="0.25">
      <c r="A106" s="27">
        <f t="shared" si="11"/>
        <v>46813</v>
      </c>
      <c r="B106" s="28">
        <v>90</v>
      </c>
      <c r="C106" s="10">
        <f t="shared" si="6"/>
        <v>30106.540965866338</v>
      </c>
      <c r="D106" s="29">
        <f t="shared" si="7"/>
        <v>110.39</v>
      </c>
      <c r="E106" s="29">
        <f t="shared" si="9"/>
        <v>38.402409109720921</v>
      </c>
      <c r="F106" s="29">
        <f t="shared" si="10"/>
        <v>148.79</v>
      </c>
      <c r="G106" s="29">
        <f t="shared" si="8"/>
        <v>30068.138556756618</v>
      </c>
    </row>
    <row r="107" spans="1:7" x14ac:dyDescent="0.25">
      <c r="A107" s="27">
        <f t="shared" si="11"/>
        <v>46844</v>
      </c>
      <c r="B107" s="28">
        <v>91</v>
      </c>
      <c r="C107" s="10">
        <f t="shared" si="6"/>
        <v>30068.138556756618</v>
      </c>
      <c r="D107" s="29">
        <f t="shared" si="7"/>
        <v>110.25</v>
      </c>
      <c r="E107" s="29">
        <f t="shared" si="9"/>
        <v>38.543217943123231</v>
      </c>
      <c r="F107" s="29">
        <f t="shared" si="10"/>
        <v>148.79</v>
      </c>
      <c r="G107" s="29">
        <f t="shared" si="8"/>
        <v>30029.595338813495</v>
      </c>
    </row>
    <row r="108" spans="1:7" x14ac:dyDescent="0.25">
      <c r="A108" s="27">
        <f t="shared" si="11"/>
        <v>46874</v>
      </c>
      <c r="B108" s="28">
        <v>92</v>
      </c>
      <c r="C108" s="10">
        <f t="shared" si="6"/>
        <v>30029.595338813495</v>
      </c>
      <c r="D108" s="29">
        <f t="shared" si="7"/>
        <v>110.11</v>
      </c>
      <c r="E108" s="29">
        <f t="shared" si="9"/>
        <v>38.684543075581352</v>
      </c>
      <c r="F108" s="29">
        <f t="shared" si="10"/>
        <v>148.79</v>
      </c>
      <c r="G108" s="29">
        <f t="shared" si="8"/>
        <v>29990.910795737913</v>
      </c>
    </row>
    <row r="109" spans="1:7" x14ac:dyDescent="0.25">
      <c r="A109" s="27">
        <f t="shared" si="11"/>
        <v>46905</v>
      </c>
      <c r="B109" s="28">
        <v>93</v>
      </c>
      <c r="C109" s="10">
        <f t="shared" si="6"/>
        <v>29990.910795737913</v>
      </c>
      <c r="D109" s="29">
        <f t="shared" si="7"/>
        <v>109.97</v>
      </c>
      <c r="E109" s="29">
        <f t="shared" si="9"/>
        <v>38.826386400191815</v>
      </c>
      <c r="F109" s="29">
        <f t="shared" si="10"/>
        <v>148.79</v>
      </c>
      <c r="G109" s="29">
        <f t="shared" si="8"/>
        <v>29952.08440933772</v>
      </c>
    </row>
    <row r="110" spans="1:7" x14ac:dyDescent="0.25">
      <c r="A110" s="27">
        <f t="shared" si="11"/>
        <v>46935</v>
      </c>
      <c r="B110" s="28">
        <v>94</v>
      </c>
      <c r="C110" s="10">
        <f t="shared" si="6"/>
        <v>29952.08440933772</v>
      </c>
      <c r="D110" s="29">
        <f t="shared" si="7"/>
        <v>109.82</v>
      </c>
      <c r="E110" s="29">
        <f t="shared" si="9"/>
        <v>38.968749816992521</v>
      </c>
      <c r="F110" s="29">
        <f t="shared" si="10"/>
        <v>148.79</v>
      </c>
      <c r="G110" s="29">
        <f t="shared" si="8"/>
        <v>29913.115659520729</v>
      </c>
    </row>
    <row r="111" spans="1:7" x14ac:dyDescent="0.25">
      <c r="A111" s="27">
        <f t="shared" si="11"/>
        <v>46966</v>
      </c>
      <c r="B111" s="28">
        <v>95</v>
      </c>
      <c r="C111" s="10">
        <f t="shared" si="6"/>
        <v>29913.115659520729</v>
      </c>
      <c r="D111" s="29">
        <f t="shared" si="7"/>
        <v>109.68</v>
      </c>
      <c r="E111" s="29">
        <f t="shared" si="9"/>
        <v>39.111635232988164</v>
      </c>
      <c r="F111" s="29">
        <f t="shared" si="10"/>
        <v>148.79</v>
      </c>
      <c r="G111" s="29">
        <f t="shared" si="8"/>
        <v>29874.00402428774</v>
      </c>
    </row>
    <row r="112" spans="1:7" x14ac:dyDescent="0.25">
      <c r="A112" s="27">
        <f t="shared" si="11"/>
        <v>46997</v>
      </c>
      <c r="B112" s="28">
        <v>96</v>
      </c>
      <c r="C112" s="10">
        <f t="shared" si="6"/>
        <v>29874.00402428774</v>
      </c>
      <c r="D112" s="29">
        <f t="shared" si="7"/>
        <v>109.54</v>
      </c>
      <c r="E112" s="29">
        <f t="shared" si="9"/>
        <v>39.255044562175783</v>
      </c>
      <c r="F112" s="29">
        <f t="shared" si="10"/>
        <v>148.79</v>
      </c>
      <c r="G112" s="29">
        <f t="shared" si="8"/>
        <v>29834.748979725566</v>
      </c>
    </row>
    <row r="113" spans="1:7" x14ac:dyDescent="0.25">
      <c r="A113" s="27">
        <f t="shared" si="11"/>
        <v>47027</v>
      </c>
      <c r="B113" s="28">
        <v>97</v>
      </c>
      <c r="C113" s="10">
        <f t="shared" si="6"/>
        <v>29834.748979725566</v>
      </c>
      <c r="D113" s="29">
        <f t="shared" si="7"/>
        <v>109.39</v>
      </c>
      <c r="E113" s="29">
        <f t="shared" si="9"/>
        <v>39.39897972557042</v>
      </c>
      <c r="F113" s="29">
        <f t="shared" si="10"/>
        <v>148.79</v>
      </c>
      <c r="G113" s="29">
        <f t="shared" si="8"/>
        <v>29795.349999999995</v>
      </c>
    </row>
    <row r="114" spans="1:7" x14ac:dyDescent="0.25">
      <c r="A114" s="27"/>
      <c r="B114" s="28"/>
      <c r="C114" s="10"/>
      <c r="D114" s="29"/>
      <c r="E114" s="29"/>
      <c r="F114" s="29"/>
      <c r="G114" s="29"/>
    </row>
    <row r="115" spans="1:7" x14ac:dyDescent="0.25">
      <c r="A115" s="27"/>
      <c r="B115" s="28"/>
      <c r="C115" s="10"/>
      <c r="D115" s="29"/>
      <c r="E115" s="29"/>
      <c r="F115" s="29"/>
      <c r="G115" s="29"/>
    </row>
    <row r="116" spans="1:7" x14ac:dyDescent="0.25">
      <c r="A116" s="27"/>
      <c r="B116" s="28"/>
      <c r="C116" s="10"/>
      <c r="D116" s="29"/>
      <c r="E116" s="29"/>
      <c r="F116" s="29"/>
      <c r="G116" s="29"/>
    </row>
    <row r="117" spans="1:7" x14ac:dyDescent="0.25">
      <c r="A117" s="27"/>
      <c r="B117" s="28"/>
      <c r="C117" s="10"/>
      <c r="D117" s="29"/>
      <c r="E117" s="29"/>
      <c r="F117" s="29"/>
      <c r="G117" s="29"/>
    </row>
    <row r="118" spans="1:7" x14ac:dyDescent="0.25">
      <c r="A118" s="27"/>
      <c r="B118" s="28"/>
      <c r="C118" s="10"/>
      <c r="D118" s="29"/>
      <c r="E118" s="29"/>
      <c r="F118" s="29"/>
      <c r="G118" s="29"/>
    </row>
    <row r="119" spans="1:7" x14ac:dyDescent="0.25">
      <c r="A119" s="27"/>
      <c r="B119" s="28"/>
      <c r="C119" s="10"/>
      <c r="D119" s="29"/>
      <c r="E119" s="29"/>
      <c r="F119" s="29"/>
      <c r="G119" s="29"/>
    </row>
    <row r="120" spans="1:7" x14ac:dyDescent="0.25">
      <c r="A120" s="27"/>
      <c r="B120" s="28"/>
      <c r="C120" s="10"/>
      <c r="D120" s="29"/>
      <c r="E120" s="29"/>
      <c r="F120" s="29"/>
      <c r="G120" s="29"/>
    </row>
    <row r="121" spans="1:7" x14ac:dyDescent="0.25">
      <c r="A121" s="27"/>
      <c r="B121" s="28"/>
      <c r="C121" s="10"/>
      <c r="D121" s="29"/>
      <c r="E121" s="29"/>
      <c r="F121" s="29"/>
      <c r="G121" s="29"/>
    </row>
    <row r="122" spans="1:7" x14ac:dyDescent="0.25">
      <c r="A122" s="27"/>
      <c r="B122" s="28"/>
      <c r="C122" s="10"/>
      <c r="D122" s="29"/>
      <c r="E122" s="29"/>
      <c r="F122" s="29"/>
      <c r="G122" s="29"/>
    </row>
    <row r="123" spans="1:7" x14ac:dyDescent="0.25">
      <c r="A123" s="27"/>
      <c r="B123" s="28"/>
      <c r="C123" s="10"/>
      <c r="D123" s="29"/>
      <c r="E123" s="29"/>
      <c r="F123" s="29"/>
      <c r="G123" s="29"/>
    </row>
    <row r="124" spans="1:7" x14ac:dyDescent="0.25">
      <c r="A124" s="27"/>
      <c r="B124" s="28"/>
      <c r="C124" s="10"/>
      <c r="D124" s="29"/>
      <c r="E124" s="29"/>
      <c r="F124" s="29"/>
      <c r="G124" s="29"/>
    </row>
    <row r="125" spans="1:7" x14ac:dyDescent="0.25">
      <c r="A125" s="27"/>
      <c r="B125" s="28"/>
      <c r="C125" s="10"/>
      <c r="D125" s="29"/>
      <c r="E125" s="29"/>
      <c r="F125" s="29"/>
      <c r="G125" s="29"/>
    </row>
    <row r="126" spans="1:7" x14ac:dyDescent="0.25">
      <c r="A126" s="27"/>
      <c r="B126" s="28"/>
      <c r="C126" s="10"/>
      <c r="D126" s="29"/>
      <c r="E126" s="29"/>
      <c r="F126" s="29"/>
      <c r="G126" s="29"/>
    </row>
    <row r="127" spans="1:7" x14ac:dyDescent="0.25">
      <c r="A127" s="27"/>
      <c r="B127" s="28"/>
      <c r="C127" s="10"/>
      <c r="D127" s="29"/>
      <c r="E127" s="29"/>
      <c r="F127" s="29"/>
      <c r="G127" s="29"/>
    </row>
    <row r="128" spans="1:7" x14ac:dyDescent="0.25">
      <c r="A128" s="27"/>
      <c r="B128" s="28"/>
      <c r="C128" s="10"/>
      <c r="D128" s="29"/>
      <c r="E128" s="29"/>
      <c r="F128" s="29"/>
      <c r="G128" s="29"/>
    </row>
    <row r="129" spans="1:7" x14ac:dyDescent="0.25">
      <c r="A129" s="27"/>
      <c r="B129" s="28"/>
      <c r="C129" s="10"/>
      <c r="D129" s="29"/>
      <c r="E129" s="29"/>
      <c r="F129" s="29"/>
      <c r="G129" s="29"/>
    </row>
    <row r="130" spans="1:7" x14ac:dyDescent="0.25">
      <c r="A130" s="27"/>
      <c r="B130" s="28"/>
      <c r="C130" s="10"/>
      <c r="D130" s="29"/>
      <c r="E130" s="29"/>
      <c r="F130" s="29"/>
      <c r="G130" s="29"/>
    </row>
    <row r="131" spans="1:7" x14ac:dyDescent="0.25">
      <c r="A131" s="27"/>
      <c r="B131" s="28"/>
      <c r="C131" s="10"/>
      <c r="D131" s="29"/>
      <c r="E131" s="29"/>
      <c r="F131" s="29"/>
      <c r="G131" s="29"/>
    </row>
    <row r="132" spans="1:7" x14ac:dyDescent="0.25">
      <c r="A132" s="27"/>
      <c r="B132" s="28"/>
      <c r="C132" s="10"/>
      <c r="D132" s="29"/>
      <c r="E132" s="29"/>
      <c r="F132" s="29"/>
      <c r="G132" s="29"/>
    </row>
    <row r="133" spans="1:7" x14ac:dyDescent="0.25">
      <c r="A133" s="27"/>
      <c r="B133" s="28"/>
      <c r="C133" s="10"/>
      <c r="D133" s="29"/>
      <c r="E133" s="29"/>
      <c r="F133" s="29"/>
      <c r="G133" s="29"/>
    </row>
    <row r="134" spans="1:7" x14ac:dyDescent="0.25">
      <c r="A134" s="27"/>
      <c r="B134" s="28"/>
      <c r="C134" s="10"/>
      <c r="D134" s="29"/>
      <c r="E134" s="29"/>
      <c r="F134" s="29"/>
      <c r="G134" s="29"/>
    </row>
    <row r="135" spans="1:7" x14ac:dyDescent="0.25">
      <c r="A135" s="27"/>
      <c r="B135" s="28"/>
      <c r="C135" s="10"/>
      <c r="D135" s="29"/>
      <c r="E135" s="29"/>
      <c r="F135" s="29"/>
      <c r="G135" s="29"/>
    </row>
    <row r="136" spans="1:7" x14ac:dyDescent="0.25">
      <c r="A136" s="27"/>
      <c r="B136" s="28"/>
      <c r="C136" s="10"/>
      <c r="D136" s="29"/>
      <c r="E136" s="29"/>
      <c r="F136" s="29"/>
      <c r="G136"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33"/>
  <sheetViews>
    <sheetView workbookViewId="0">
      <selection activeCell="B4" sqref="B4"/>
    </sheetView>
  </sheetViews>
  <sheetFormatPr defaultRowHeight="15" x14ac:dyDescent="0.25"/>
  <cols>
    <col min="1" max="1" width="9.140625" style="49"/>
    <col min="2" max="2" width="7.85546875" style="49" customWidth="1"/>
    <col min="3" max="3" width="14.7109375" style="49" customWidth="1"/>
    <col min="4" max="4" width="14.28515625" style="49" customWidth="1"/>
    <col min="5" max="7" width="14.7109375" style="49" customWidth="1"/>
    <col min="8" max="11" width="9.140625" style="49"/>
    <col min="12" max="12" width="9.140625" style="65"/>
    <col min="13" max="13" width="7.85546875" style="65" customWidth="1"/>
    <col min="14" max="14" width="14.7109375" style="65" customWidth="1"/>
    <col min="15" max="15" width="14.28515625" style="65" customWidth="1"/>
    <col min="16" max="18" width="14.7109375" style="65" customWidth="1"/>
    <col min="19" max="16384" width="9.140625" style="49"/>
  </cols>
  <sheetData>
    <row r="1" spans="1:18" x14ac:dyDescent="0.25">
      <c r="A1" s="4"/>
      <c r="B1" s="4"/>
      <c r="C1" s="4"/>
      <c r="D1" s="4"/>
      <c r="E1" s="4"/>
      <c r="F1" s="4"/>
      <c r="G1" s="5"/>
      <c r="L1" s="51"/>
      <c r="M1" s="51"/>
      <c r="N1" s="51"/>
      <c r="O1" s="51"/>
      <c r="P1" s="51"/>
      <c r="Q1" s="51"/>
      <c r="R1" s="52"/>
    </row>
    <row r="2" spans="1:18" x14ac:dyDescent="0.25">
      <c r="A2" s="4"/>
      <c r="B2" s="4"/>
      <c r="C2" s="4"/>
      <c r="D2" s="4"/>
      <c r="E2" s="4"/>
      <c r="F2" s="6"/>
      <c r="G2" s="7"/>
      <c r="L2" s="51"/>
      <c r="M2" s="51"/>
      <c r="N2" s="51"/>
      <c r="O2" s="51"/>
      <c r="P2" s="51"/>
      <c r="Q2" s="62"/>
      <c r="R2" s="53"/>
    </row>
    <row r="3" spans="1:18" x14ac:dyDescent="0.25">
      <c r="A3" s="4"/>
      <c r="B3" s="4"/>
      <c r="C3" s="4"/>
      <c r="D3" s="4"/>
      <c r="E3" s="4"/>
      <c r="F3" s="6"/>
      <c r="G3" s="7"/>
      <c r="L3" s="51"/>
      <c r="M3" s="51"/>
      <c r="N3" s="51"/>
      <c r="O3" s="51"/>
      <c r="P3" s="51"/>
      <c r="Q3" s="62"/>
      <c r="R3" s="53"/>
    </row>
    <row r="4" spans="1:18" ht="21" x14ac:dyDescent="0.35">
      <c r="A4" s="4"/>
      <c r="B4" s="8" t="str">
        <f>"Kapitalikomponendi annuiteetmaksegraafik - "&amp;'Lisa 3'!D6</f>
        <v>Kapitalikomponendi annuiteetmaksegraafik - Vabaduse plats 2, Viljandi linn</v>
      </c>
      <c r="C4" s="4"/>
      <c r="D4" s="4"/>
      <c r="E4" s="9"/>
      <c r="F4" s="10"/>
      <c r="G4" s="4"/>
      <c r="K4" s="45"/>
      <c r="L4" s="51"/>
      <c r="M4" s="54" t="s">
        <v>54</v>
      </c>
      <c r="N4" s="51"/>
      <c r="O4" s="51"/>
      <c r="P4" s="62"/>
      <c r="Q4" s="55"/>
      <c r="R4" s="51"/>
    </row>
    <row r="5" spans="1:18" x14ac:dyDescent="0.25">
      <c r="A5" s="4"/>
      <c r="B5" s="4"/>
      <c r="C5" s="4"/>
      <c r="D5" s="4"/>
      <c r="E5" s="4"/>
      <c r="F5" s="10"/>
      <c r="G5" s="4"/>
      <c r="K5" s="43"/>
      <c r="L5" s="51"/>
      <c r="M5" s="51"/>
      <c r="N5" s="51"/>
      <c r="O5" s="51"/>
      <c r="P5" s="51"/>
      <c r="Q5" s="55"/>
      <c r="R5" s="51"/>
    </row>
    <row r="6" spans="1:18" x14ac:dyDescent="0.25">
      <c r="A6" s="4"/>
      <c r="B6" s="11" t="s">
        <v>31</v>
      </c>
      <c r="C6" s="12"/>
      <c r="D6" s="13"/>
      <c r="E6" s="14">
        <v>43405</v>
      </c>
      <c r="F6" s="15"/>
      <c r="G6" s="4"/>
      <c r="K6" s="31"/>
      <c r="L6" s="51"/>
      <c r="M6" s="56" t="s">
        <v>31</v>
      </c>
      <c r="N6" s="57"/>
      <c r="O6" s="58"/>
      <c r="P6" s="59">
        <v>43405</v>
      </c>
      <c r="Q6" s="60"/>
      <c r="R6" s="51"/>
    </row>
    <row r="7" spans="1:18" x14ac:dyDescent="0.25">
      <c r="A7" s="4"/>
      <c r="B7" s="16" t="s">
        <v>32</v>
      </c>
      <c r="C7" s="28"/>
      <c r="E7" s="17">
        <v>120</v>
      </c>
      <c r="F7" s="18" t="s">
        <v>21</v>
      </c>
      <c r="K7" s="33"/>
      <c r="L7" s="51"/>
      <c r="M7" s="61" t="s">
        <v>32</v>
      </c>
      <c r="N7" s="62"/>
      <c r="P7" s="63">
        <v>120</v>
      </c>
      <c r="Q7" s="64" t="s">
        <v>21</v>
      </c>
    </row>
    <row r="8" spans="1:18" x14ac:dyDescent="0.25">
      <c r="A8" s="4"/>
      <c r="B8" s="16" t="s">
        <v>51</v>
      </c>
      <c r="C8" s="28"/>
      <c r="D8" s="42">
        <f>E6-1</f>
        <v>43404</v>
      </c>
      <c r="E8" s="46">
        <v>139994.45000000001</v>
      </c>
      <c r="F8" s="18" t="s">
        <v>34</v>
      </c>
      <c r="K8" s="33"/>
      <c r="L8" s="51"/>
      <c r="M8" s="61" t="s">
        <v>51</v>
      </c>
      <c r="N8" s="62"/>
      <c r="O8" s="66">
        <f>P6-1</f>
        <v>43404</v>
      </c>
      <c r="P8" s="78">
        <v>18024.91</v>
      </c>
      <c r="Q8" s="64" t="s">
        <v>34</v>
      </c>
    </row>
    <row r="9" spans="1:18" x14ac:dyDescent="0.25">
      <c r="A9" s="4"/>
      <c r="B9" s="16" t="s">
        <v>37</v>
      </c>
      <c r="C9" s="28"/>
      <c r="E9" s="46">
        <v>37992.68</v>
      </c>
      <c r="F9" s="18" t="s">
        <v>34</v>
      </c>
      <c r="G9" s="47"/>
      <c r="K9" s="33"/>
      <c r="L9" s="51"/>
      <c r="M9" s="61" t="s">
        <v>37</v>
      </c>
      <c r="N9" s="62"/>
      <c r="P9" s="67">
        <v>0</v>
      </c>
      <c r="Q9" s="64" t="s">
        <v>34</v>
      </c>
      <c r="R9" s="68"/>
    </row>
    <row r="10" spans="1:18" x14ac:dyDescent="0.25">
      <c r="A10" s="4"/>
      <c r="B10" s="20" t="s">
        <v>48</v>
      </c>
      <c r="C10" s="21"/>
      <c r="D10" s="22"/>
      <c r="E10" s="50">
        <v>4.3999999999999997E-2</v>
      </c>
      <c r="F10" s="23"/>
      <c r="G10" s="24"/>
      <c r="K10" s="33"/>
      <c r="L10" s="51"/>
      <c r="M10" s="69" t="s">
        <v>48</v>
      </c>
      <c r="N10" s="70"/>
      <c r="O10" s="71"/>
      <c r="P10" s="72">
        <v>4.3999999999999997E-2</v>
      </c>
      <c r="Q10" s="73"/>
      <c r="R10" s="51"/>
    </row>
    <row r="11" spans="1:18" x14ac:dyDescent="0.25">
      <c r="A11" s="4"/>
      <c r="B11" s="17"/>
      <c r="C11" s="28"/>
      <c r="E11" s="25"/>
      <c r="F11" s="17"/>
      <c r="G11" s="24"/>
      <c r="K11" s="33"/>
      <c r="L11" s="51"/>
      <c r="M11" s="63"/>
      <c r="N11" s="62"/>
      <c r="P11" s="74"/>
      <c r="Q11" s="63"/>
      <c r="R11" s="51"/>
    </row>
    <row r="12" spans="1:18" x14ac:dyDescent="0.25">
      <c r="K12" s="33"/>
    </row>
    <row r="13" spans="1:18" ht="15.75" thickBot="1" x14ac:dyDescent="0.3">
      <c r="A13" s="26" t="s">
        <v>38</v>
      </c>
      <c r="B13" s="26" t="s">
        <v>39</v>
      </c>
      <c r="C13" s="26" t="s">
        <v>40</v>
      </c>
      <c r="D13" s="26" t="s">
        <v>41</v>
      </c>
      <c r="E13" s="26" t="s">
        <v>42</v>
      </c>
      <c r="F13" s="26" t="s">
        <v>43</v>
      </c>
      <c r="G13" s="26" t="s">
        <v>44</v>
      </c>
      <c r="K13" s="33"/>
      <c r="L13" s="75" t="s">
        <v>38</v>
      </c>
      <c r="M13" s="75" t="s">
        <v>39</v>
      </c>
      <c r="N13" s="75" t="s">
        <v>40</v>
      </c>
      <c r="O13" s="75" t="s">
        <v>41</v>
      </c>
      <c r="P13" s="75" t="s">
        <v>42</v>
      </c>
      <c r="Q13" s="75" t="s">
        <v>43</v>
      </c>
      <c r="R13" s="75" t="s">
        <v>44</v>
      </c>
    </row>
    <row r="14" spans="1:18" x14ac:dyDescent="0.25">
      <c r="A14" s="27">
        <f>E6</f>
        <v>43405</v>
      </c>
      <c r="B14" s="28">
        <v>1</v>
      </c>
      <c r="C14" s="10">
        <f>E8</f>
        <v>139994.45000000001</v>
      </c>
      <c r="D14" s="29">
        <f>ROUND(C14*$E$10/12,2)</f>
        <v>513.30999999999995</v>
      </c>
      <c r="E14" s="29">
        <f>PPMT($E$10/12,B14,$E$7,-$E$8,$E$9,0)</f>
        <v>678.21360017569702</v>
      </c>
      <c r="F14" s="29">
        <f>ROUND(PMT($E$10/12,E7,-E8,E9),2)</f>
        <v>1191.53</v>
      </c>
      <c r="G14" s="29">
        <f>C14-E14</f>
        <v>139316.23639982432</v>
      </c>
      <c r="K14" s="33"/>
      <c r="L14" s="76">
        <f>P6</f>
        <v>43405</v>
      </c>
      <c r="M14" s="62">
        <v>1</v>
      </c>
      <c r="N14" s="55">
        <f>P8</f>
        <v>18024.91</v>
      </c>
      <c r="O14" s="77">
        <f>ROUND(N14*$P$10/12,2)</f>
        <v>66.09</v>
      </c>
      <c r="P14" s="77">
        <f>PPMT($P$10/12,M14,$P$7,-$P$8,$P$9,0)</f>
        <v>119.84830365142604</v>
      </c>
      <c r="Q14" s="77">
        <f>ROUND(PMT($P$10/12,P7,-P8,P9),2)</f>
        <v>185.94</v>
      </c>
      <c r="R14" s="77">
        <f>N14-P14</f>
        <v>17905.061696348574</v>
      </c>
    </row>
    <row r="15" spans="1:18" x14ac:dyDescent="0.25">
      <c r="A15" s="27">
        <f>EDATE(A14,1)</f>
        <v>43435</v>
      </c>
      <c r="B15" s="28">
        <v>2</v>
      </c>
      <c r="C15" s="10">
        <f>G14</f>
        <v>139316.23639982432</v>
      </c>
      <c r="D15" s="29">
        <f t="shared" ref="D15:D72" si="0">ROUND(C15*$E$10/12,2)</f>
        <v>510.83</v>
      </c>
      <c r="E15" s="29">
        <f t="shared" ref="E15:E78" si="1">PPMT($E$10/12,B15,$E$7,-$E$8,$E$9,0)</f>
        <v>680.70038337634116</v>
      </c>
      <c r="F15" s="29">
        <f>F14</f>
        <v>1191.53</v>
      </c>
      <c r="G15" s="29">
        <f t="shared" ref="G15:G72" si="2">C15-E15</f>
        <v>138635.53601644799</v>
      </c>
      <c r="K15" s="33"/>
      <c r="L15" s="76">
        <f>EDATE(L14,1)</f>
        <v>43435</v>
      </c>
      <c r="M15" s="62">
        <v>2</v>
      </c>
      <c r="N15" s="55">
        <f>R14</f>
        <v>17905.061696348574</v>
      </c>
      <c r="O15" s="77">
        <f t="shared" ref="O15:O78" si="3">ROUND(N15*$P$10/12,2)</f>
        <v>65.650000000000006</v>
      </c>
      <c r="P15" s="77">
        <f t="shared" ref="P15:P78" si="4">PPMT($P$10/12,M15,$P$7,-$P$8,$P$9,0)</f>
        <v>120.28774743148126</v>
      </c>
      <c r="Q15" s="77">
        <f>Q14</f>
        <v>185.94</v>
      </c>
      <c r="R15" s="77">
        <f t="shared" ref="R15:R72" si="5">N15-P15</f>
        <v>17784.773948917093</v>
      </c>
    </row>
    <row r="16" spans="1:18" x14ac:dyDescent="0.25">
      <c r="A16" s="27">
        <f>EDATE(A15,1)</f>
        <v>43466</v>
      </c>
      <c r="B16" s="28">
        <v>3</v>
      </c>
      <c r="C16" s="10">
        <f>G15</f>
        <v>138635.53601644799</v>
      </c>
      <c r="D16" s="29">
        <f t="shared" si="0"/>
        <v>508.33</v>
      </c>
      <c r="E16" s="29">
        <f t="shared" si="1"/>
        <v>683.19628478205448</v>
      </c>
      <c r="F16" s="29">
        <f t="shared" ref="F16:F79" si="6">F15</f>
        <v>1191.53</v>
      </c>
      <c r="G16" s="29">
        <f t="shared" si="2"/>
        <v>137952.33973166594</v>
      </c>
      <c r="K16" s="33"/>
      <c r="L16" s="76">
        <f>EDATE(L15,1)</f>
        <v>43466</v>
      </c>
      <c r="M16" s="62">
        <v>3</v>
      </c>
      <c r="N16" s="55">
        <f>R15</f>
        <v>17784.773948917093</v>
      </c>
      <c r="O16" s="77">
        <f t="shared" si="3"/>
        <v>65.209999999999994</v>
      </c>
      <c r="P16" s="77">
        <f t="shared" si="4"/>
        <v>120.7288025053967</v>
      </c>
      <c r="Q16" s="77">
        <f t="shared" ref="Q16:Q79" si="7">Q15</f>
        <v>185.94</v>
      </c>
      <c r="R16" s="77">
        <f t="shared" si="5"/>
        <v>17664.045146411696</v>
      </c>
    </row>
    <row r="17" spans="1:18" x14ac:dyDescent="0.25">
      <c r="A17" s="27">
        <f t="shared" ref="A17:A80" si="8">EDATE(A16,1)</f>
        <v>43497</v>
      </c>
      <c r="B17" s="28">
        <v>4</v>
      </c>
      <c r="C17" s="10">
        <f t="shared" ref="C17:C72" si="9">G16</f>
        <v>137952.33973166594</v>
      </c>
      <c r="D17" s="29">
        <f t="shared" si="0"/>
        <v>505.83</v>
      </c>
      <c r="E17" s="29">
        <f t="shared" si="1"/>
        <v>685.70133782625533</v>
      </c>
      <c r="F17" s="29">
        <f t="shared" si="6"/>
        <v>1191.53</v>
      </c>
      <c r="G17" s="29">
        <f t="shared" si="2"/>
        <v>137266.63839383968</v>
      </c>
      <c r="K17" s="33"/>
      <c r="L17" s="76">
        <f t="shared" ref="L17:L80" si="10">EDATE(L16,1)</f>
        <v>43497</v>
      </c>
      <c r="M17" s="62">
        <v>4</v>
      </c>
      <c r="N17" s="55">
        <f t="shared" ref="N17:N72" si="11">R16</f>
        <v>17664.045146411696</v>
      </c>
      <c r="O17" s="77">
        <f t="shared" si="3"/>
        <v>64.77</v>
      </c>
      <c r="P17" s="77">
        <f t="shared" si="4"/>
        <v>121.17147478124983</v>
      </c>
      <c r="Q17" s="77">
        <f t="shared" si="7"/>
        <v>185.94</v>
      </c>
      <c r="R17" s="77">
        <f t="shared" si="5"/>
        <v>17542.873671630445</v>
      </c>
    </row>
    <row r="18" spans="1:18" x14ac:dyDescent="0.25">
      <c r="A18" s="27">
        <f t="shared" si="8"/>
        <v>43525</v>
      </c>
      <c r="B18" s="28">
        <v>5</v>
      </c>
      <c r="C18" s="10">
        <f t="shared" si="9"/>
        <v>137266.63839383968</v>
      </c>
      <c r="D18" s="29">
        <f t="shared" si="0"/>
        <v>503.31</v>
      </c>
      <c r="E18" s="29">
        <f t="shared" si="1"/>
        <v>688.21557606495151</v>
      </c>
      <c r="F18" s="29">
        <f t="shared" si="6"/>
        <v>1191.53</v>
      </c>
      <c r="G18" s="29">
        <f t="shared" si="2"/>
        <v>136578.42281777473</v>
      </c>
      <c r="K18" s="33"/>
      <c r="L18" s="76">
        <f t="shared" si="10"/>
        <v>43525</v>
      </c>
      <c r="M18" s="62">
        <v>5</v>
      </c>
      <c r="N18" s="55">
        <f t="shared" si="11"/>
        <v>17542.873671630445</v>
      </c>
      <c r="O18" s="77">
        <f t="shared" si="3"/>
        <v>64.319999999999993</v>
      </c>
      <c r="P18" s="77">
        <f t="shared" si="4"/>
        <v>121.61577018878106</v>
      </c>
      <c r="Q18" s="77">
        <f t="shared" si="7"/>
        <v>185.94</v>
      </c>
      <c r="R18" s="77">
        <f t="shared" si="5"/>
        <v>17421.257901441662</v>
      </c>
    </row>
    <row r="19" spans="1:18" x14ac:dyDescent="0.25">
      <c r="A19" s="27">
        <f t="shared" si="8"/>
        <v>43556</v>
      </c>
      <c r="B19" s="28">
        <v>6</v>
      </c>
      <c r="C19" s="10">
        <f t="shared" si="9"/>
        <v>136578.42281777473</v>
      </c>
      <c r="D19" s="29">
        <f t="shared" si="0"/>
        <v>500.79</v>
      </c>
      <c r="E19" s="29">
        <f t="shared" si="1"/>
        <v>690.73903317718975</v>
      </c>
      <c r="F19" s="29">
        <f t="shared" si="6"/>
        <v>1191.53</v>
      </c>
      <c r="G19" s="29">
        <f t="shared" si="2"/>
        <v>135887.68378459752</v>
      </c>
      <c r="K19" s="33"/>
      <c r="L19" s="76">
        <f t="shared" si="10"/>
        <v>43556</v>
      </c>
      <c r="M19" s="62">
        <v>6</v>
      </c>
      <c r="N19" s="55">
        <f t="shared" si="11"/>
        <v>17421.257901441662</v>
      </c>
      <c r="O19" s="77">
        <f t="shared" si="3"/>
        <v>63.88</v>
      </c>
      <c r="P19" s="77">
        <f t="shared" si="4"/>
        <v>122.06169467947328</v>
      </c>
      <c r="Q19" s="77">
        <f t="shared" si="7"/>
        <v>185.94</v>
      </c>
      <c r="R19" s="77">
        <f t="shared" si="5"/>
        <v>17299.19620676219</v>
      </c>
    </row>
    <row r="20" spans="1:18" x14ac:dyDescent="0.25">
      <c r="A20" s="27">
        <f t="shared" si="8"/>
        <v>43586</v>
      </c>
      <c r="B20" s="28">
        <v>7</v>
      </c>
      <c r="C20" s="10">
        <f t="shared" si="9"/>
        <v>135887.68378459752</v>
      </c>
      <c r="D20" s="29">
        <f t="shared" si="0"/>
        <v>498.25</v>
      </c>
      <c r="E20" s="29">
        <f t="shared" si="1"/>
        <v>693.27174296550606</v>
      </c>
      <c r="F20" s="29">
        <f t="shared" si="6"/>
        <v>1191.53</v>
      </c>
      <c r="G20" s="29">
        <f t="shared" si="2"/>
        <v>135194.41204163202</v>
      </c>
      <c r="K20" s="33"/>
      <c r="L20" s="76">
        <f t="shared" si="10"/>
        <v>43586</v>
      </c>
      <c r="M20" s="62">
        <v>7</v>
      </c>
      <c r="N20" s="55">
        <f t="shared" si="11"/>
        <v>17299.19620676219</v>
      </c>
      <c r="O20" s="77">
        <f t="shared" si="3"/>
        <v>63.43</v>
      </c>
      <c r="P20" s="77">
        <f t="shared" si="4"/>
        <v>122.50925422663133</v>
      </c>
      <c r="Q20" s="77">
        <f t="shared" si="7"/>
        <v>185.94</v>
      </c>
      <c r="R20" s="77">
        <f t="shared" si="5"/>
        <v>17176.686952535558</v>
      </c>
    </row>
    <row r="21" spans="1:18" x14ac:dyDescent="0.25">
      <c r="A21" s="27">
        <f>EDATE(A20,1)</f>
        <v>43617</v>
      </c>
      <c r="B21" s="28">
        <v>8</v>
      </c>
      <c r="C21" s="10">
        <f t="shared" si="9"/>
        <v>135194.41204163202</v>
      </c>
      <c r="D21" s="29">
        <f t="shared" si="0"/>
        <v>495.71</v>
      </c>
      <c r="E21" s="29">
        <f t="shared" si="1"/>
        <v>695.81373935637964</v>
      </c>
      <c r="F21" s="29">
        <f t="shared" si="6"/>
        <v>1191.53</v>
      </c>
      <c r="G21" s="29">
        <f t="shared" si="2"/>
        <v>134498.59830227564</v>
      </c>
      <c r="K21" s="33"/>
      <c r="L21" s="76">
        <f>EDATE(L20,1)</f>
        <v>43617</v>
      </c>
      <c r="M21" s="62">
        <v>8</v>
      </c>
      <c r="N21" s="55">
        <f t="shared" si="11"/>
        <v>17176.686952535558</v>
      </c>
      <c r="O21" s="77">
        <f t="shared" si="3"/>
        <v>62.98</v>
      </c>
      <c r="P21" s="77">
        <f t="shared" si="4"/>
        <v>122.9584548254623</v>
      </c>
      <c r="Q21" s="77">
        <f t="shared" si="7"/>
        <v>185.94</v>
      </c>
      <c r="R21" s="77">
        <f t="shared" si="5"/>
        <v>17053.728497710097</v>
      </c>
    </row>
    <row r="22" spans="1:18" x14ac:dyDescent="0.25">
      <c r="A22" s="27">
        <f t="shared" si="8"/>
        <v>43647</v>
      </c>
      <c r="B22" s="28">
        <v>9</v>
      </c>
      <c r="C22" s="10">
        <f t="shared" si="9"/>
        <v>134498.59830227564</v>
      </c>
      <c r="D22" s="29">
        <f t="shared" si="0"/>
        <v>493.16</v>
      </c>
      <c r="E22" s="29">
        <f t="shared" si="1"/>
        <v>698.3650564006864</v>
      </c>
      <c r="F22" s="29">
        <f t="shared" si="6"/>
        <v>1191.53</v>
      </c>
      <c r="G22" s="29">
        <f t="shared" si="2"/>
        <v>133800.23324587496</v>
      </c>
      <c r="K22" s="33"/>
      <c r="L22" s="76">
        <f t="shared" si="10"/>
        <v>43647</v>
      </c>
      <c r="M22" s="62">
        <v>9</v>
      </c>
      <c r="N22" s="55">
        <f t="shared" si="11"/>
        <v>17053.728497710097</v>
      </c>
      <c r="O22" s="77">
        <f t="shared" si="3"/>
        <v>62.53</v>
      </c>
      <c r="P22" s="77">
        <f t="shared" si="4"/>
        <v>123.40930249315569</v>
      </c>
      <c r="Q22" s="77">
        <f t="shared" si="7"/>
        <v>185.94</v>
      </c>
      <c r="R22" s="77">
        <f t="shared" si="5"/>
        <v>16930.31919521694</v>
      </c>
    </row>
    <row r="23" spans="1:18" x14ac:dyDescent="0.25">
      <c r="A23" s="27">
        <f t="shared" si="8"/>
        <v>43678</v>
      </c>
      <c r="B23" s="28">
        <v>10</v>
      </c>
      <c r="C23" s="10">
        <f t="shared" si="9"/>
        <v>133800.23324587496</v>
      </c>
      <c r="D23" s="29">
        <f t="shared" si="0"/>
        <v>490.6</v>
      </c>
      <c r="E23" s="29">
        <f t="shared" si="1"/>
        <v>700.92572827415552</v>
      </c>
      <c r="F23" s="29">
        <f t="shared" si="6"/>
        <v>1191.53</v>
      </c>
      <c r="G23" s="29">
        <f t="shared" si="2"/>
        <v>133099.3075176008</v>
      </c>
      <c r="K23" s="33"/>
      <c r="L23" s="76">
        <f t="shared" si="10"/>
        <v>43678</v>
      </c>
      <c r="M23" s="62">
        <v>10</v>
      </c>
      <c r="N23" s="55">
        <f t="shared" si="11"/>
        <v>16930.31919521694</v>
      </c>
      <c r="O23" s="77">
        <f t="shared" si="3"/>
        <v>62.08</v>
      </c>
      <c r="P23" s="77">
        <f t="shared" si="4"/>
        <v>123.86180326896391</v>
      </c>
      <c r="Q23" s="77">
        <f t="shared" si="7"/>
        <v>185.94</v>
      </c>
      <c r="R23" s="77">
        <f t="shared" si="5"/>
        <v>16806.457391947977</v>
      </c>
    </row>
    <row r="24" spans="1:18" x14ac:dyDescent="0.25">
      <c r="A24" s="27">
        <f t="shared" si="8"/>
        <v>43709</v>
      </c>
      <c r="B24" s="28">
        <v>11</v>
      </c>
      <c r="C24" s="10">
        <f t="shared" si="9"/>
        <v>133099.3075176008</v>
      </c>
      <c r="D24" s="29">
        <f t="shared" si="0"/>
        <v>488.03</v>
      </c>
      <c r="E24" s="29">
        <f t="shared" si="1"/>
        <v>703.4957892778275</v>
      </c>
      <c r="F24" s="29">
        <f t="shared" si="6"/>
        <v>1191.53</v>
      </c>
      <c r="G24" s="29">
        <f t="shared" si="2"/>
        <v>132395.81172832297</v>
      </c>
      <c r="L24" s="76">
        <f t="shared" si="10"/>
        <v>43709</v>
      </c>
      <c r="M24" s="62">
        <v>11</v>
      </c>
      <c r="N24" s="55">
        <f t="shared" si="11"/>
        <v>16806.457391947977</v>
      </c>
      <c r="O24" s="77">
        <f t="shared" si="3"/>
        <v>61.62</v>
      </c>
      <c r="P24" s="77">
        <f t="shared" si="4"/>
        <v>124.31596321428344</v>
      </c>
      <c r="Q24" s="77">
        <f t="shared" si="7"/>
        <v>185.94</v>
      </c>
      <c r="R24" s="77">
        <f t="shared" si="5"/>
        <v>16682.141428733692</v>
      </c>
    </row>
    <row r="25" spans="1:18" x14ac:dyDescent="0.25">
      <c r="A25" s="27">
        <f t="shared" si="8"/>
        <v>43739</v>
      </c>
      <c r="B25" s="28">
        <v>12</v>
      </c>
      <c r="C25" s="10">
        <f t="shared" si="9"/>
        <v>132395.81172832297</v>
      </c>
      <c r="D25" s="29">
        <f t="shared" si="0"/>
        <v>485.45</v>
      </c>
      <c r="E25" s="29">
        <f t="shared" si="1"/>
        <v>706.07527383851289</v>
      </c>
      <c r="F25" s="29">
        <f t="shared" si="6"/>
        <v>1191.53</v>
      </c>
      <c r="G25" s="29">
        <f t="shared" si="2"/>
        <v>131689.73645448446</v>
      </c>
      <c r="L25" s="76">
        <f t="shared" si="10"/>
        <v>43739</v>
      </c>
      <c r="M25" s="62">
        <v>12</v>
      </c>
      <c r="N25" s="55">
        <f t="shared" si="11"/>
        <v>16682.141428733692</v>
      </c>
      <c r="O25" s="77">
        <f t="shared" si="3"/>
        <v>61.17</v>
      </c>
      <c r="P25" s="77">
        <f t="shared" si="4"/>
        <v>124.77178841273582</v>
      </c>
      <c r="Q25" s="77">
        <f t="shared" si="7"/>
        <v>185.94</v>
      </c>
      <c r="R25" s="77">
        <f t="shared" si="5"/>
        <v>16557.369640320958</v>
      </c>
    </row>
    <row r="26" spans="1:18" x14ac:dyDescent="0.25">
      <c r="A26" s="27">
        <f t="shared" si="8"/>
        <v>43770</v>
      </c>
      <c r="B26" s="28">
        <v>13</v>
      </c>
      <c r="C26" s="10">
        <f t="shared" si="9"/>
        <v>131689.73645448446</v>
      </c>
      <c r="D26" s="29">
        <f t="shared" si="0"/>
        <v>482.86</v>
      </c>
      <c r="E26" s="29">
        <f t="shared" si="1"/>
        <v>708.66421650925417</v>
      </c>
      <c r="F26" s="29">
        <f t="shared" si="6"/>
        <v>1191.53</v>
      </c>
      <c r="G26" s="29">
        <f t="shared" si="2"/>
        <v>130981.07223797521</v>
      </c>
      <c r="L26" s="76">
        <f t="shared" si="10"/>
        <v>43770</v>
      </c>
      <c r="M26" s="62">
        <v>13</v>
      </c>
      <c r="N26" s="55">
        <f t="shared" si="11"/>
        <v>16557.369640320958</v>
      </c>
      <c r="O26" s="77">
        <f t="shared" si="3"/>
        <v>60.71</v>
      </c>
      <c r="P26" s="77">
        <f t="shared" si="4"/>
        <v>125.22928497024921</v>
      </c>
      <c r="Q26" s="77">
        <f t="shared" si="7"/>
        <v>185.94</v>
      </c>
      <c r="R26" s="77">
        <f t="shared" si="5"/>
        <v>16432.140355350708</v>
      </c>
    </row>
    <row r="27" spans="1:18" x14ac:dyDescent="0.25">
      <c r="A27" s="27">
        <f t="shared" si="8"/>
        <v>43800</v>
      </c>
      <c r="B27" s="28">
        <v>14</v>
      </c>
      <c r="C27" s="10">
        <f t="shared" si="9"/>
        <v>130981.07223797521</v>
      </c>
      <c r="D27" s="29">
        <f t="shared" si="0"/>
        <v>480.26</v>
      </c>
      <c r="E27" s="29">
        <f t="shared" si="1"/>
        <v>711.26265196978795</v>
      </c>
      <c r="F27" s="29">
        <f t="shared" si="6"/>
        <v>1191.53</v>
      </c>
      <c r="G27" s="29">
        <f t="shared" si="2"/>
        <v>130269.80958600542</v>
      </c>
      <c r="L27" s="76">
        <f t="shared" si="10"/>
        <v>43800</v>
      </c>
      <c r="M27" s="62">
        <v>14</v>
      </c>
      <c r="N27" s="55">
        <f t="shared" si="11"/>
        <v>16432.140355350708</v>
      </c>
      <c r="O27" s="77">
        <f t="shared" si="3"/>
        <v>60.25</v>
      </c>
      <c r="P27" s="77">
        <f t="shared" si="4"/>
        <v>125.68845901514013</v>
      </c>
      <c r="Q27" s="77">
        <f t="shared" si="7"/>
        <v>185.94</v>
      </c>
      <c r="R27" s="77">
        <f t="shared" si="5"/>
        <v>16306.451896335568</v>
      </c>
    </row>
    <row r="28" spans="1:18" x14ac:dyDescent="0.25">
      <c r="A28" s="27">
        <f t="shared" si="8"/>
        <v>43831</v>
      </c>
      <c r="B28" s="28">
        <v>15</v>
      </c>
      <c r="C28" s="10">
        <f t="shared" si="9"/>
        <v>130269.80958600542</v>
      </c>
      <c r="D28" s="29">
        <f t="shared" si="0"/>
        <v>477.66</v>
      </c>
      <c r="E28" s="29">
        <f t="shared" si="1"/>
        <v>713.87061502701044</v>
      </c>
      <c r="F28" s="29">
        <f t="shared" si="6"/>
        <v>1191.53</v>
      </c>
      <c r="G28" s="29">
        <f t="shared" si="2"/>
        <v>129555.9389709784</v>
      </c>
      <c r="L28" s="76">
        <f t="shared" si="10"/>
        <v>43831</v>
      </c>
      <c r="M28" s="62">
        <v>15</v>
      </c>
      <c r="N28" s="55">
        <f t="shared" si="11"/>
        <v>16306.451896335568</v>
      </c>
      <c r="O28" s="77">
        <f t="shared" si="3"/>
        <v>59.79</v>
      </c>
      <c r="P28" s="77">
        <f t="shared" si="4"/>
        <v>126.14931669819561</v>
      </c>
      <c r="Q28" s="77">
        <f t="shared" si="7"/>
        <v>185.94</v>
      </c>
      <c r="R28" s="77">
        <f t="shared" si="5"/>
        <v>16180.302579637371</v>
      </c>
    </row>
    <row r="29" spans="1:18" x14ac:dyDescent="0.25">
      <c r="A29" s="27">
        <f t="shared" si="8"/>
        <v>43862</v>
      </c>
      <c r="B29" s="28">
        <v>16</v>
      </c>
      <c r="C29" s="10">
        <f t="shared" si="9"/>
        <v>129555.9389709784</v>
      </c>
      <c r="D29" s="29">
        <f t="shared" si="0"/>
        <v>475.04</v>
      </c>
      <c r="E29" s="29">
        <f t="shared" si="1"/>
        <v>716.48814061544294</v>
      </c>
      <c r="F29" s="29">
        <f t="shared" si="6"/>
        <v>1191.53</v>
      </c>
      <c r="G29" s="29">
        <f t="shared" si="2"/>
        <v>128839.45083036296</v>
      </c>
      <c r="L29" s="76">
        <f t="shared" si="10"/>
        <v>43862</v>
      </c>
      <c r="M29" s="62">
        <v>16</v>
      </c>
      <c r="N29" s="55">
        <f t="shared" si="11"/>
        <v>16180.302579637371</v>
      </c>
      <c r="O29" s="77">
        <f t="shared" si="3"/>
        <v>59.33</v>
      </c>
      <c r="P29" s="77">
        <f t="shared" si="4"/>
        <v>126.61186419275568</v>
      </c>
      <c r="Q29" s="77">
        <f t="shared" si="7"/>
        <v>185.94</v>
      </c>
      <c r="R29" s="77">
        <f t="shared" si="5"/>
        <v>16053.690715444616</v>
      </c>
    </row>
    <row r="30" spans="1:18" x14ac:dyDescent="0.25">
      <c r="A30" s="27">
        <f t="shared" si="8"/>
        <v>43891</v>
      </c>
      <c r="B30" s="28">
        <v>17</v>
      </c>
      <c r="C30" s="10">
        <f t="shared" si="9"/>
        <v>128839.45083036296</v>
      </c>
      <c r="D30" s="29">
        <f t="shared" si="0"/>
        <v>472.41</v>
      </c>
      <c r="E30" s="29">
        <f t="shared" si="1"/>
        <v>719.11526379769964</v>
      </c>
      <c r="F30" s="29">
        <f t="shared" si="6"/>
        <v>1191.53</v>
      </c>
      <c r="G30" s="29">
        <f t="shared" si="2"/>
        <v>128120.33556656525</v>
      </c>
      <c r="L30" s="76">
        <f t="shared" si="10"/>
        <v>43891</v>
      </c>
      <c r="M30" s="62">
        <v>17</v>
      </c>
      <c r="N30" s="55">
        <f t="shared" si="11"/>
        <v>16053.690715444616</v>
      </c>
      <c r="O30" s="77">
        <f t="shared" si="3"/>
        <v>58.86</v>
      </c>
      <c r="P30" s="77">
        <f t="shared" si="4"/>
        <v>127.07610769479578</v>
      </c>
      <c r="Q30" s="77">
        <f t="shared" si="7"/>
        <v>185.94</v>
      </c>
      <c r="R30" s="77">
        <f t="shared" si="5"/>
        <v>15926.61460774982</v>
      </c>
    </row>
    <row r="31" spans="1:18" x14ac:dyDescent="0.25">
      <c r="A31" s="27">
        <f t="shared" si="8"/>
        <v>43922</v>
      </c>
      <c r="B31" s="28">
        <v>18</v>
      </c>
      <c r="C31" s="10">
        <f t="shared" si="9"/>
        <v>128120.33556656525</v>
      </c>
      <c r="D31" s="29">
        <f t="shared" si="0"/>
        <v>469.77</v>
      </c>
      <c r="E31" s="29">
        <f t="shared" si="1"/>
        <v>721.75201976495782</v>
      </c>
      <c r="F31" s="29">
        <f t="shared" si="6"/>
        <v>1191.53</v>
      </c>
      <c r="G31" s="29">
        <f t="shared" si="2"/>
        <v>127398.58354680029</v>
      </c>
      <c r="L31" s="76">
        <f t="shared" si="10"/>
        <v>43922</v>
      </c>
      <c r="M31" s="62">
        <v>18</v>
      </c>
      <c r="N31" s="55">
        <f t="shared" si="11"/>
        <v>15926.61460774982</v>
      </c>
      <c r="O31" s="77">
        <f t="shared" si="3"/>
        <v>58.4</v>
      </c>
      <c r="P31" s="77">
        <f t="shared" si="4"/>
        <v>127.54205342301003</v>
      </c>
      <c r="Q31" s="77">
        <f t="shared" si="7"/>
        <v>185.94</v>
      </c>
      <c r="R31" s="77">
        <f t="shared" si="5"/>
        <v>15799.072554326809</v>
      </c>
    </row>
    <row r="32" spans="1:18" x14ac:dyDescent="0.25">
      <c r="A32" s="27">
        <f t="shared" si="8"/>
        <v>43952</v>
      </c>
      <c r="B32" s="28">
        <v>19</v>
      </c>
      <c r="C32" s="10">
        <f t="shared" si="9"/>
        <v>127398.58354680029</v>
      </c>
      <c r="D32" s="29">
        <f t="shared" si="0"/>
        <v>467.13</v>
      </c>
      <c r="E32" s="29">
        <f t="shared" si="1"/>
        <v>724.39844383742923</v>
      </c>
      <c r="F32" s="29">
        <f t="shared" si="6"/>
        <v>1191.53</v>
      </c>
      <c r="G32" s="29">
        <f t="shared" si="2"/>
        <v>126674.18510296286</v>
      </c>
      <c r="L32" s="76">
        <f t="shared" si="10"/>
        <v>43952</v>
      </c>
      <c r="M32" s="62">
        <v>19</v>
      </c>
      <c r="N32" s="55">
        <f t="shared" si="11"/>
        <v>15799.072554326809</v>
      </c>
      <c r="O32" s="77">
        <f t="shared" si="3"/>
        <v>57.93</v>
      </c>
      <c r="P32" s="77">
        <f t="shared" si="4"/>
        <v>128.0097076188944</v>
      </c>
      <c r="Q32" s="77">
        <f t="shared" si="7"/>
        <v>185.94</v>
      </c>
      <c r="R32" s="77">
        <f t="shared" si="5"/>
        <v>15671.062846707915</v>
      </c>
    </row>
    <row r="33" spans="1:18" x14ac:dyDescent="0.25">
      <c r="A33" s="27">
        <f t="shared" si="8"/>
        <v>43983</v>
      </c>
      <c r="B33" s="28">
        <v>20</v>
      </c>
      <c r="C33" s="10">
        <f t="shared" si="9"/>
        <v>126674.18510296286</v>
      </c>
      <c r="D33" s="29">
        <f t="shared" si="0"/>
        <v>464.47</v>
      </c>
      <c r="E33" s="29">
        <f t="shared" si="1"/>
        <v>727.0545714648332</v>
      </c>
      <c r="F33" s="29">
        <f t="shared" si="6"/>
        <v>1191.53</v>
      </c>
      <c r="G33" s="29">
        <f t="shared" si="2"/>
        <v>125947.13053149803</v>
      </c>
      <c r="L33" s="76">
        <f t="shared" si="10"/>
        <v>43983</v>
      </c>
      <c r="M33" s="62">
        <v>20</v>
      </c>
      <c r="N33" s="55">
        <f t="shared" si="11"/>
        <v>15671.062846707915</v>
      </c>
      <c r="O33" s="77">
        <f t="shared" si="3"/>
        <v>57.46</v>
      </c>
      <c r="P33" s="77">
        <f t="shared" si="4"/>
        <v>128.47907654683036</v>
      </c>
      <c r="Q33" s="77">
        <f t="shared" si="7"/>
        <v>185.94</v>
      </c>
      <c r="R33" s="77">
        <f t="shared" si="5"/>
        <v>15542.583770161085</v>
      </c>
    </row>
    <row r="34" spans="1:18" x14ac:dyDescent="0.25">
      <c r="A34" s="27">
        <f t="shared" si="8"/>
        <v>44013</v>
      </c>
      <c r="B34" s="28">
        <v>21</v>
      </c>
      <c r="C34" s="10">
        <f t="shared" si="9"/>
        <v>125947.13053149803</v>
      </c>
      <c r="D34" s="29">
        <f t="shared" si="0"/>
        <v>461.81</v>
      </c>
      <c r="E34" s="29">
        <f t="shared" si="1"/>
        <v>729.7204382268709</v>
      </c>
      <c r="F34" s="29">
        <f t="shared" si="6"/>
        <v>1191.53</v>
      </c>
      <c r="G34" s="29">
        <f t="shared" si="2"/>
        <v>125217.41009327116</v>
      </c>
      <c r="L34" s="76">
        <f t="shared" si="10"/>
        <v>44013</v>
      </c>
      <c r="M34" s="62">
        <v>21</v>
      </c>
      <c r="N34" s="55">
        <f t="shared" si="11"/>
        <v>15542.583770161085</v>
      </c>
      <c r="O34" s="77">
        <f t="shared" si="3"/>
        <v>56.99</v>
      </c>
      <c r="P34" s="77">
        <f t="shared" si="4"/>
        <v>128.95016649416871</v>
      </c>
      <c r="Q34" s="77">
        <f t="shared" si="7"/>
        <v>185.94</v>
      </c>
      <c r="R34" s="77">
        <f t="shared" si="5"/>
        <v>15413.633603666916</v>
      </c>
    </row>
    <row r="35" spans="1:18" x14ac:dyDescent="0.25">
      <c r="A35" s="27">
        <f t="shared" si="8"/>
        <v>44044</v>
      </c>
      <c r="B35" s="28">
        <v>22</v>
      </c>
      <c r="C35" s="10">
        <f t="shared" si="9"/>
        <v>125217.41009327116</v>
      </c>
      <c r="D35" s="29">
        <f t="shared" si="0"/>
        <v>459.13</v>
      </c>
      <c r="E35" s="29">
        <f t="shared" si="1"/>
        <v>732.39607983370274</v>
      </c>
      <c r="F35" s="29">
        <f t="shared" si="6"/>
        <v>1191.53</v>
      </c>
      <c r="G35" s="29">
        <f t="shared" si="2"/>
        <v>124485.01401343745</v>
      </c>
      <c r="L35" s="76">
        <f t="shared" si="10"/>
        <v>44044</v>
      </c>
      <c r="M35" s="62">
        <v>22</v>
      </c>
      <c r="N35" s="55">
        <f t="shared" si="11"/>
        <v>15413.633603666916</v>
      </c>
      <c r="O35" s="77">
        <f t="shared" si="3"/>
        <v>56.52</v>
      </c>
      <c r="P35" s="77">
        <f t="shared" si="4"/>
        <v>129.42298377131402</v>
      </c>
      <c r="Q35" s="77">
        <f t="shared" si="7"/>
        <v>185.94</v>
      </c>
      <c r="R35" s="77">
        <f t="shared" si="5"/>
        <v>15284.210619895603</v>
      </c>
    </row>
    <row r="36" spans="1:18" x14ac:dyDescent="0.25">
      <c r="A36" s="27">
        <f t="shared" si="8"/>
        <v>44075</v>
      </c>
      <c r="B36" s="28">
        <v>23</v>
      </c>
      <c r="C36" s="10">
        <f t="shared" si="9"/>
        <v>124485.01401343745</v>
      </c>
      <c r="D36" s="29">
        <f t="shared" si="0"/>
        <v>456.45</v>
      </c>
      <c r="E36" s="29">
        <f t="shared" si="1"/>
        <v>735.0815321264264</v>
      </c>
      <c r="F36" s="29">
        <f t="shared" si="6"/>
        <v>1191.53</v>
      </c>
      <c r="G36" s="29">
        <f t="shared" si="2"/>
        <v>123749.93248131103</v>
      </c>
      <c r="L36" s="76">
        <f t="shared" si="10"/>
        <v>44075</v>
      </c>
      <c r="M36" s="62">
        <v>23</v>
      </c>
      <c r="N36" s="55">
        <f t="shared" si="11"/>
        <v>15284.210619895603</v>
      </c>
      <c r="O36" s="77">
        <f t="shared" si="3"/>
        <v>56.04</v>
      </c>
      <c r="P36" s="77">
        <f t="shared" si="4"/>
        <v>129.89753471180882</v>
      </c>
      <c r="Q36" s="77">
        <f t="shared" si="7"/>
        <v>185.94</v>
      </c>
      <c r="R36" s="77">
        <f t="shared" si="5"/>
        <v>15154.313085183794</v>
      </c>
    </row>
    <row r="37" spans="1:18" x14ac:dyDescent="0.25">
      <c r="A37" s="27">
        <f t="shared" si="8"/>
        <v>44105</v>
      </c>
      <c r="B37" s="28">
        <v>24</v>
      </c>
      <c r="C37" s="10">
        <f t="shared" si="9"/>
        <v>123749.93248131103</v>
      </c>
      <c r="D37" s="29">
        <f t="shared" si="0"/>
        <v>453.75</v>
      </c>
      <c r="E37" s="29">
        <f t="shared" si="1"/>
        <v>737.77683107755649</v>
      </c>
      <c r="F37" s="29">
        <f t="shared" si="6"/>
        <v>1191.53</v>
      </c>
      <c r="G37" s="29">
        <f t="shared" si="2"/>
        <v>123012.15565023347</v>
      </c>
      <c r="L37" s="76">
        <f t="shared" si="10"/>
        <v>44105</v>
      </c>
      <c r="M37" s="62">
        <v>24</v>
      </c>
      <c r="N37" s="55">
        <f t="shared" si="11"/>
        <v>15154.313085183794</v>
      </c>
      <c r="O37" s="77">
        <f t="shared" si="3"/>
        <v>55.57</v>
      </c>
      <c r="P37" s="77">
        <f t="shared" si="4"/>
        <v>130.37382567241877</v>
      </c>
      <c r="Q37" s="77">
        <f t="shared" si="7"/>
        <v>185.94</v>
      </c>
      <c r="R37" s="77">
        <f t="shared" si="5"/>
        <v>15023.939259511375</v>
      </c>
    </row>
    <row r="38" spans="1:18" x14ac:dyDescent="0.25">
      <c r="A38" s="27">
        <f t="shared" si="8"/>
        <v>44136</v>
      </c>
      <c r="B38" s="28">
        <v>25</v>
      </c>
      <c r="C38" s="10">
        <f t="shared" si="9"/>
        <v>123012.15565023347</v>
      </c>
      <c r="D38" s="29">
        <f t="shared" si="0"/>
        <v>451.04</v>
      </c>
      <c r="E38" s="29">
        <f t="shared" si="1"/>
        <v>740.4820127915076</v>
      </c>
      <c r="F38" s="29">
        <f t="shared" si="6"/>
        <v>1191.53</v>
      </c>
      <c r="G38" s="29">
        <f t="shared" si="2"/>
        <v>122271.67363744197</v>
      </c>
      <c r="L38" s="76">
        <f t="shared" si="10"/>
        <v>44136</v>
      </c>
      <c r="M38" s="62">
        <v>25</v>
      </c>
      <c r="N38" s="55">
        <f t="shared" si="11"/>
        <v>15023.939259511375</v>
      </c>
      <c r="O38" s="77">
        <f t="shared" si="3"/>
        <v>55.09</v>
      </c>
      <c r="P38" s="77">
        <f t="shared" si="4"/>
        <v>130.85186303321765</v>
      </c>
      <c r="Q38" s="77">
        <f t="shared" si="7"/>
        <v>185.94</v>
      </c>
      <c r="R38" s="77">
        <f t="shared" si="5"/>
        <v>14893.087396478157</v>
      </c>
    </row>
    <row r="39" spans="1:18" x14ac:dyDescent="0.25">
      <c r="A39" s="27">
        <f t="shared" si="8"/>
        <v>44166</v>
      </c>
      <c r="B39" s="28">
        <v>26</v>
      </c>
      <c r="C39" s="10">
        <f t="shared" si="9"/>
        <v>122271.67363744197</v>
      </c>
      <c r="D39" s="29">
        <f t="shared" si="0"/>
        <v>448.33</v>
      </c>
      <c r="E39" s="29">
        <f t="shared" si="1"/>
        <v>743.19711350507646</v>
      </c>
      <c r="F39" s="29">
        <f t="shared" si="6"/>
        <v>1191.53</v>
      </c>
      <c r="G39" s="29">
        <f t="shared" si="2"/>
        <v>121528.4765239369</v>
      </c>
      <c r="L39" s="76">
        <f t="shared" si="10"/>
        <v>44166</v>
      </c>
      <c r="M39" s="62">
        <v>26</v>
      </c>
      <c r="N39" s="55">
        <f t="shared" si="11"/>
        <v>14893.087396478157</v>
      </c>
      <c r="O39" s="77">
        <f t="shared" si="3"/>
        <v>54.61</v>
      </c>
      <c r="P39" s="77">
        <f t="shared" si="4"/>
        <v>131.33165319767281</v>
      </c>
      <c r="Q39" s="77">
        <f t="shared" si="7"/>
        <v>185.94</v>
      </c>
      <c r="R39" s="77">
        <f t="shared" si="5"/>
        <v>14761.755743280484</v>
      </c>
    </row>
    <row r="40" spans="1:18" x14ac:dyDescent="0.25">
      <c r="A40" s="27">
        <f t="shared" si="8"/>
        <v>44197</v>
      </c>
      <c r="B40" s="28">
        <v>27</v>
      </c>
      <c r="C40" s="10">
        <f t="shared" si="9"/>
        <v>121528.4765239369</v>
      </c>
      <c r="D40" s="29">
        <f t="shared" si="0"/>
        <v>445.6</v>
      </c>
      <c r="E40" s="29">
        <f t="shared" si="1"/>
        <v>745.92216958792835</v>
      </c>
      <c r="F40" s="29">
        <f t="shared" si="6"/>
        <v>1191.53</v>
      </c>
      <c r="G40" s="29">
        <f t="shared" si="2"/>
        <v>120782.55435434898</v>
      </c>
      <c r="L40" s="76">
        <f t="shared" si="10"/>
        <v>44197</v>
      </c>
      <c r="M40" s="62">
        <v>27</v>
      </c>
      <c r="N40" s="55">
        <f t="shared" si="11"/>
        <v>14761.755743280484</v>
      </c>
      <c r="O40" s="77">
        <f t="shared" si="3"/>
        <v>54.13</v>
      </c>
      <c r="P40" s="77">
        <f t="shared" si="4"/>
        <v>131.8132025927309</v>
      </c>
      <c r="Q40" s="77">
        <f t="shared" si="7"/>
        <v>185.94</v>
      </c>
      <c r="R40" s="77">
        <f t="shared" si="5"/>
        <v>14629.942540687753</v>
      </c>
    </row>
    <row r="41" spans="1:18" x14ac:dyDescent="0.25">
      <c r="A41" s="27">
        <f t="shared" si="8"/>
        <v>44228</v>
      </c>
      <c r="B41" s="28">
        <v>28</v>
      </c>
      <c r="C41" s="10">
        <f t="shared" si="9"/>
        <v>120782.55435434898</v>
      </c>
      <c r="D41" s="29">
        <f t="shared" si="0"/>
        <v>442.87</v>
      </c>
      <c r="E41" s="29">
        <f t="shared" si="1"/>
        <v>748.65721754308424</v>
      </c>
      <c r="F41" s="29">
        <f t="shared" si="6"/>
        <v>1191.53</v>
      </c>
      <c r="G41" s="29">
        <f t="shared" si="2"/>
        <v>120033.8971368059</v>
      </c>
      <c r="L41" s="76">
        <f t="shared" si="10"/>
        <v>44228</v>
      </c>
      <c r="M41" s="62">
        <v>28</v>
      </c>
      <c r="N41" s="55">
        <f t="shared" si="11"/>
        <v>14629.942540687753</v>
      </c>
      <c r="O41" s="77">
        <f t="shared" si="3"/>
        <v>53.64</v>
      </c>
      <c r="P41" s="77">
        <f t="shared" si="4"/>
        <v>132.29651766890427</v>
      </c>
      <c r="Q41" s="77">
        <f t="shared" si="7"/>
        <v>185.94</v>
      </c>
      <c r="R41" s="77">
        <f t="shared" si="5"/>
        <v>14497.646023018848</v>
      </c>
    </row>
    <row r="42" spans="1:18" x14ac:dyDescent="0.25">
      <c r="A42" s="27">
        <f t="shared" si="8"/>
        <v>44256</v>
      </c>
      <c r="B42" s="28">
        <v>29</v>
      </c>
      <c r="C42" s="10">
        <f t="shared" si="9"/>
        <v>120033.8971368059</v>
      </c>
      <c r="D42" s="29">
        <f t="shared" si="0"/>
        <v>440.12</v>
      </c>
      <c r="E42" s="29">
        <f t="shared" si="1"/>
        <v>751.40229400740884</v>
      </c>
      <c r="F42" s="29">
        <f t="shared" si="6"/>
        <v>1191.53</v>
      </c>
      <c r="G42" s="29">
        <f t="shared" si="2"/>
        <v>119282.49484279849</v>
      </c>
      <c r="L42" s="76">
        <f t="shared" si="10"/>
        <v>44256</v>
      </c>
      <c r="M42" s="62">
        <v>29</v>
      </c>
      <c r="N42" s="55">
        <f t="shared" si="11"/>
        <v>14497.646023018848</v>
      </c>
      <c r="O42" s="77">
        <f t="shared" si="3"/>
        <v>53.16</v>
      </c>
      <c r="P42" s="77">
        <f t="shared" si="4"/>
        <v>132.78160490035694</v>
      </c>
      <c r="Q42" s="77">
        <f t="shared" si="7"/>
        <v>185.94</v>
      </c>
      <c r="R42" s="77">
        <f t="shared" si="5"/>
        <v>14364.86441811849</v>
      </c>
    </row>
    <row r="43" spans="1:18" x14ac:dyDescent="0.25">
      <c r="A43" s="27">
        <f t="shared" si="8"/>
        <v>44287</v>
      </c>
      <c r="B43" s="28">
        <v>30</v>
      </c>
      <c r="C43" s="10">
        <f t="shared" si="9"/>
        <v>119282.49484279849</v>
      </c>
      <c r="D43" s="29">
        <f t="shared" si="0"/>
        <v>437.37</v>
      </c>
      <c r="E43" s="29">
        <f t="shared" si="1"/>
        <v>754.15743575210274</v>
      </c>
      <c r="F43" s="29">
        <f t="shared" si="6"/>
        <v>1191.53</v>
      </c>
      <c r="G43" s="29">
        <f t="shared" si="2"/>
        <v>118528.33740704639</v>
      </c>
      <c r="L43" s="76">
        <f t="shared" si="10"/>
        <v>44287</v>
      </c>
      <c r="M43" s="62">
        <v>30</v>
      </c>
      <c r="N43" s="55">
        <f t="shared" si="11"/>
        <v>14364.86441811849</v>
      </c>
      <c r="O43" s="77">
        <f t="shared" si="3"/>
        <v>52.67</v>
      </c>
      <c r="P43" s="77">
        <f t="shared" si="4"/>
        <v>133.26847078499156</v>
      </c>
      <c r="Q43" s="77">
        <f t="shared" si="7"/>
        <v>185.94</v>
      </c>
      <c r="R43" s="77">
        <f t="shared" si="5"/>
        <v>14231.595947333499</v>
      </c>
    </row>
    <row r="44" spans="1:18" x14ac:dyDescent="0.25">
      <c r="A44" s="27">
        <f t="shared" si="8"/>
        <v>44317</v>
      </c>
      <c r="B44" s="28">
        <v>31</v>
      </c>
      <c r="C44" s="10">
        <f t="shared" si="9"/>
        <v>118528.33740704639</v>
      </c>
      <c r="D44" s="29">
        <f t="shared" si="0"/>
        <v>434.6</v>
      </c>
      <c r="E44" s="29">
        <f t="shared" si="1"/>
        <v>756.92267968319368</v>
      </c>
      <c r="F44" s="29">
        <f t="shared" si="6"/>
        <v>1191.53</v>
      </c>
      <c r="G44" s="29">
        <f t="shared" si="2"/>
        <v>117771.4147273632</v>
      </c>
      <c r="L44" s="76">
        <f t="shared" si="10"/>
        <v>44317</v>
      </c>
      <c r="M44" s="62">
        <v>31</v>
      </c>
      <c r="N44" s="55">
        <f t="shared" si="11"/>
        <v>14231.595947333499</v>
      </c>
      <c r="O44" s="77">
        <f t="shared" si="3"/>
        <v>52.18</v>
      </c>
      <c r="P44" s="77">
        <f t="shared" si="4"/>
        <v>133.75712184453653</v>
      </c>
      <c r="Q44" s="77">
        <f t="shared" si="7"/>
        <v>185.94</v>
      </c>
      <c r="R44" s="77">
        <f t="shared" si="5"/>
        <v>14097.838825488961</v>
      </c>
    </row>
    <row r="45" spans="1:18" x14ac:dyDescent="0.25">
      <c r="A45" s="27">
        <f t="shared" si="8"/>
        <v>44348</v>
      </c>
      <c r="B45" s="28">
        <v>32</v>
      </c>
      <c r="C45" s="10">
        <f t="shared" si="9"/>
        <v>117771.4147273632</v>
      </c>
      <c r="D45" s="29">
        <f t="shared" si="0"/>
        <v>431.83</v>
      </c>
      <c r="E45" s="29">
        <f t="shared" si="1"/>
        <v>759.69806284203207</v>
      </c>
      <c r="F45" s="29">
        <f t="shared" si="6"/>
        <v>1191.53</v>
      </c>
      <c r="G45" s="29">
        <f t="shared" si="2"/>
        <v>117011.71666452117</v>
      </c>
      <c r="L45" s="76">
        <f t="shared" si="10"/>
        <v>44348</v>
      </c>
      <c r="M45" s="62">
        <v>32</v>
      </c>
      <c r="N45" s="55">
        <f t="shared" si="11"/>
        <v>14097.838825488961</v>
      </c>
      <c r="O45" s="77">
        <f t="shared" si="3"/>
        <v>51.69</v>
      </c>
      <c r="P45" s="77">
        <f t="shared" si="4"/>
        <v>134.24756462463316</v>
      </c>
      <c r="Q45" s="77">
        <f t="shared" si="7"/>
        <v>185.94</v>
      </c>
      <c r="R45" s="77">
        <f t="shared" si="5"/>
        <v>13963.591260864328</v>
      </c>
    </row>
    <row r="46" spans="1:18" x14ac:dyDescent="0.25">
      <c r="A46" s="27">
        <f t="shared" si="8"/>
        <v>44378</v>
      </c>
      <c r="B46" s="28">
        <v>33</v>
      </c>
      <c r="C46" s="10">
        <f t="shared" si="9"/>
        <v>117011.71666452117</v>
      </c>
      <c r="D46" s="29">
        <f t="shared" si="0"/>
        <v>429.04</v>
      </c>
      <c r="E46" s="29">
        <f t="shared" si="1"/>
        <v>762.48362240578615</v>
      </c>
      <c r="F46" s="29">
        <f t="shared" si="6"/>
        <v>1191.53</v>
      </c>
      <c r="G46" s="29">
        <f t="shared" si="2"/>
        <v>116249.23304211539</v>
      </c>
      <c r="L46" s="76">
        <f t="shared" si="10"/>
        <v>44378</v>
      </c>
      <c r="M46" s="62">
        <v>33</v>
      </c>
      <c r="N46" s="55">
        <f t="shared" si="11"/>
        <v>13963.591260864328</v>
      </c>
      <c r="O46" s="77">
        <f t="shared" si="3"/>
        <v>51.2</v>
      </c>
      <c r="P46" s="77">
        <f t="shared" si="4"/>
        <v>134.73980569492352</v>
      </c>
      <c r="Q46" s="77">
        <f t="shared" si="7"/>
        <v>185.94</v>
      </c>
      <c r="R46" s="77">
        <f t="shared" si="5"/>
        <v>13828.851455169404</v>
      </c>
    </row>
    <row r="47" spans="1:18" x14ac:dyDescent="0.25">
      <c r="A47" s="27">
        <f t="shared" si="8"/>
        <v>44409</v>
      </c>
      <c r="B47" s="28">
        <v>34</v>
      </c>
      <c r="C47" s="10">
        <f t="shared" si="9"/>
        <v>116249.23304211539</v>
      </c>
      <c r="D47" s="29">
        <f t="shared" si="0"/>
        <v>426.25</v>
      </c>
      <c r="E47" s="29">
        <f t="shared" si="1"/>
        <v>765.27939568794079</v>
      </c>
      <c r="F47" s="29">
        <f t="shared" si="6"/>
        <v>1191.53</v>
      </c>
      <c r="G47" s="29">
        <f t="shared" si="2"/>
        <v>115483.95364642744</v>
      </c>
      <c r="L47" s="76">
        <f t="shared" si="10"/>
        <v>44409</v>
      </c>
      <c r="M47" s="62">
        <v>34</v>
      </c>
      <c r="N47" s="55">
        <f t="shared" si="11"/>
        <v>13828.851455169404</v>
      </c>
      <c r="O47" s="77">
        <f t="shared" si="3"/>
        <v>50.71</v>
      </c>
      <c r="P47" s="77">
        <f t="shared" si="4"/>
        <v>135.23385164913819</v>
      </c>
      <c r="Q47" s="77">
        <f t="shared" si="7"/>
        <v>185.94</v>
      </c>
      <c r="R47" s="77">
        <f t="shared" si="5"/>
        <v>13693.617603520266</v>
      </c>
    </row>
    <row r="48" spans="1:18" x14ac:dyDescent="0.25">
      <c r="A48" s="27">
        <f t="shared" si="8"/>
        <v>44440</v>
      </c>
      <c r="B48" s="28">
        <v>35</v>
      </c>
      <c r="C48" s="10">
        <f t="shared" si="9"/>
        <v>115483.95364642744</v>
      </c>
      <c r="D48" s="29">
        <f t="shared" si="0"/>
        <v>423.44</v>
      </c>
      <c r="E48" s="29">
        <f t="shared" si="1"/>
        <v>768.08542013879651</v>
      </c>
      <c r="F48" s="29">
        <f t="shared" si="6"/>
        <v>1191.53</v>
      </c>
      <c r="G48" s="29">
        <f t="shared" si="2"/>
        <v>114715.86822628864</v>
      </c>
      <c r="L48" s="76">
        <f t="shared" si="10"/>
        <v>44440</v>
      </c>
      <c r="M48" s="62">
        <v>35</v>
      </c>
      <c r="N48" s="55">
        <f t="shared" si="11"/>
        <v>13693.617603520266</v>
      </c>
      <c r="O48" s="77">
        <f t="shared" si="3"/>
        <v>50.21</v>
      </c>
      <c r="P48" s="77">
        <f t="shared" si="4"/>
        <v>135.72970910518504</v>
      </c>
      <c r="Q48" s="77">
        <f t="shared" si="7"/>
        <v>185.94</v>
      </c>
      <c r="R48" s="77">
        <f t="shared" si="5"/>
        <v>13557.887894415082</v>
      </c>
    </row>
    <row r="49" spans="1:18" x14ac:dyDescent="0.25">
      <c r="A49" s="27">
        <f t="shared" si="8"/>
        <v>44470</v>
      </c>
      <c r="B49" s="28">
        <v>36</v>
      </c>
      <c r="C49" s="10">
        <f t="shared" si="9"/>
        <v>114715.86822628864</v>
      </c>
      <c r="D49" s="29">
        <f t="shared" si="0"/>
        <v>420.62</v>
      </c>
      <c r="E49" s="29">
        <f t="shared" si="1"/>
        <v>770.90173334597216</v>
      </c>
      <c r="F49" s="29">
        <f t="shared" si="6"/>
        <v>1191.53</v>
      </c>
      <c r="G49" s="29">
        <f t="shared" si="2"/>
        <v>113944.96649294267</v>
      </c>
      <c r="L49" s="76">
        <f t="shared" si="10"/>
        <v>44470</v>
      </c>
      <c r="M49" s="62">
        <v>36</v>
      </c>
      <c r="N49" s="55">
        <f t="shared" si="11"/>
        <v>13557.887894415082</v>
      </c>
      <c r="O49" s="77">
        <f t="shared" si="3"/>
        <v>49.71</v>
      </c>
      <c r="P49" s="77">
        <f t="shared" si="4"/>
        <v>136.2273847052374</v>
      </c>
      <c r="Q49" s="77">
        <f t="shared" si="7"/>
        <v>185.94</v>
      </c>
      <c r="R49" s="77">
        <f t="shared" si="5"/>
        <v>13421.660509709845</v>
      </c>
    </row>
    <row r="50" spans="1:18" x14ac:dyDescent="0.25">
      <c r="A50" s="27">
        <f t="shared" si="8"/>
        <v>44501</v>
      </c>
      <c r="B50" s="28">
        <v>37</v>
      </c>
      <c r="C50" s="10">
        <f t="shared" si="9"/>
        <v>113944.96649294267</v>
      </c>
      <c r="D50" s="29">
        <f t="shared" si="0"/>
        <v>417.8</v>
      </c>
      <c r="E50" s="29">
        <f t="shared" si="1"/>
        <v>773.72837303490735</v>
      </c>
      <c r="F50" s="29">
        <f t="shared" si="6"/>
        <v>1191.53</v>
      </c>
      <c r="G50" s="29">
        <f t="shared" si="2"/>
        <v>113171.23811990776</v>
      </c>
      <c r="L50" s="76">
        <f t="shared" si="10"/>
        <v>44501</v>
      </c>
      <c r="M50" s="62">
        <v>37</v>
      </c>
      <c r="N50" s="55">
        <f t="shared" si="11"/>
        <v>13421.660509709845</v>
      </c>
      <c r="O50" s="77">
        <f t="shared" si="3"/>
        <v>49.21</v>
      </c>
      <c r="P50" s="77">
        <f t="shared" si="4"/>
        <v>136.72688511582328</v>
      </c>
      <c r="Q50" s="77">
        <f t="shared" si="7"/>
        <v>185.94</v>
      </c>
      <c r="R50" s="77">
        <f t="shared" si="5"/>
        <v>13284.933624594021</v>
      </c>
    </row>
    <row r="51" spans="1:18" x14ac:dyDescent="0.25">
      <c r="A51" s="27">
        <f t="shared" si="8"/>
        <v>44531</v>
      </c>
      <c r="B51" s="28">
        <v>38</v>
      </c>
      <c r="C51" s="10">
        <f t="shared" si="9"/>
        <v>113171.23811990776</v>
      </c>
      <c r="D51" s="29">
        <f t="shared" si="0"/>
        <v>414.96</v>
      </c>
      <c r="E51" s="29">
        <f t="shared" si="1"/>
        <v>776.56537706936865</v>
      </c>
      <c r="F51" s="29">
        <f t="shared" si="6"/>
        <v>1191.53</v>
      </c>
      <c r="G51" s="29">
        <f t="shared" si="2"/>
        <v>112394.67274283839</v>
      </c>
      <c r="L51" s="76">
        <f t="shared" si="10"/>
        <v>44531</v>
      </c>
      <c r="M51" s="62">
        <v>38</v>
      </c>
      <c r="N51" s="55">
        <f t="shared" si="11"/>
        <v>13284.933624594021</v>
      </c>
      <c r="O51" s="77">
        <f t="shared" si="3"/>
        <v>48.71</v>
      </c>
      <c r="P51" s="77">
        <f t="shared" si="4"/>
        <v>137.22821702791464</v>
      </c>
      <c r="Q51" s="77">
        <f t="shared" si="7"/>
        <v>185.94</v>
      </c>
      <c r="R51" s="77">
        <f t="shared" si="5"/>
        <v>13147.705407566107</v>
      </c>
    </row>
    <row r="52" spans="1:18" x14ac:dyDescent="0.25">
      <c r="A52" s="27">
        <f t="shared" si="8"/>
        <v>44562</v>
      </c>
      <c r="B52" s="28">
        <v>39</v>
      </c>
      <c r="C52" s="10">
        <f t="shared" si="9"/>
        <v>112394.67274283839</v>
      </c>
      <c r="D52" s="29">
        <f t="shared" si="0"/>
        <v>412.11</v>
      </c>
      <c r="E52" s="29">
        <f t="shared" si="1"/>
        <v>779.41278345195633</v>
      </c>
      <c r="F52" s="29">
        <f t="shared" si="6"/>
        <v>1191.53</v>
      </c>
      <c r="G52" s="29">
        <f t="shared" si="2"/>
        <v>111615.25995938643</v>
      </c>
      <c r="L52" s="76">
        <f t="shared" si="10"/>
        <v>44562</v>
      </c>
      <c r="M52" s="62">
        <v>39</v>
      </c>
      <c r="N52" s="55">
        <f t="shared" si="11"/>
        <v>13147.705407566107</v>
      </c>
      <c r="O52" s="77">
        <f t="shared" si="3"/>
        <v>48.21</v>
      </c>
      <c r="P52" s="77">
        <f t="shared" si="4"/>
        <v>137.73138715701694</v>
      </c>
      <c r="Q52" s="77">
        <f t="shared" si="7"/>
        <v>185.94</v>
      </c>
      <c r="R52" s="77">
        <f t="shared" si="5"/>
        <v>13009.97402040909</v>
      </c>
    </row>
    <row r="53" spans="1:18" x14ac:dyDescent="0.25">
      <c r="A53" s="27">
        <f t="shared" si="8"/>
        <v>44593</v>
      </c>
      <c r="B53" s="28">
        <v>40</v>
      </c>
      <c r="C53" s="10">
        <f t="shared" si="9"/>
        <v>111615.25995938643</v>
      </c>
      <c r="D53" s="29">
        <f t="shared" si="0"/>
        <v>409.26</v>
      </c>
      <c r="E53" s="29">
        <f t="shared" si="1"/>
        <v>782.27063032461342</v>
      </c>
      <c r="F53" s="29">
        <f t="shared" si="6"/>
        <v>1191.53</v>
      </c>
      <c r="G53" s="29">
        <f t="shared" si="2"/>
        <v>110832.98932906182</v>
      </c>
      <c r="L53" s="76">
        <f t="shared" si="10"/>
        <v>44593</v>
      </c>
      <c r="M53" s="62">
        <v>40</v>
      </c>
      <c r="N53" s="55">
        <f t="shared" si="11"/>
        <v>13009.97402040909</v>
      </c>
      <c r="O53" s="77">
        <f t="shared" si="3"/>
        <v>47.7</v>
      </c>
      <c r="P53" s="77">
        <f t="shared" si="4"/>
        <v>138.23640224325936</v>
      </c>
      <c r="Q53" s="77">
        <f t="shared" si="7"/>
        <v>185.94</v>
      </c>
      <c r="R53" s="77">
        <f t="shared" si="5"/>
        <v>12871.737618165831</v>
      </c>
    </row>
    <row r="54" spans="1:18" x14ac:dyDescent="0.25">
      <c r="A54" s="27">
        <f t="shared" si="8"/>
        <v>44621</v>
      </c>
      <c r="B54" s="28">
        <v>41</v>
      </c>
      <c r="C54" s="10">
        <f t="shared" si="9"/>
        <v>110832.98932906182</v>
      </c>
      <c r="D54" s="29">
        <f t="shared" si="0"/>
        <v>406.39</v>
      </c>
      <c r="E54" s="29">
        <f t="shared" si="1"/>
        <v>785.1389559691371</v>
      </c>
      <c r="F54" s="29">
        <f t="shared" si="6"/>
        <v>1191.53</v>
      </c>
      <c r="G54" s="29">
        <f t="shared" si="2"/>
        <v>110047.85037309269</v>
      </c>
      <c r="L54" s="76">
        <f t="shared" si="10"/>
        <v>44621</v>
      </c>
      <c r="M54" s="62">
        <v>41</v>
      </c>
      <c r="N54" s="55">
        <f t="shared" si="11"/>
        <v>12871.737618165831</v>
      </c>
      <c r="O54" s="77">
        <f t="shared" si="3"/>
        <v>47.2</v>
      </c>
      <c r="P54" s="77">
        <f t="shared" si="4"/>
        <v>138.74326905148465</v>
      </c>
      <c r="Q54" s="77">
        <f t="shared" si="7"/>
        <v>185.94</v>
      </c>
      <c r="R54" s="77">
        <f t="shared" si="5"/>
        <v>12732.994349114346</v>
      </c>
    </row>
    <row r="55" spans="1:18" x14ac:dyDescent="0.25">
      <c r="A55" s="27">
        <f t="shared" si="8"/>
        <v>44652</v>
      </c>
      <c r="B55" s="28">
        <v>42</v>
      </c>
      <c r="C55" s="10">
        <f t="shared" si="9"/>
        <v>110047.85037309269</v>
      </c>
      <c r="D55" s="29">
        <f t="shared" si="0"/>
        <v>403.51</v>
      </c>
      <c r="E55" s="29">
        <f t="shared" si="1"/>
        <v>788.01779880769061</v>
      </c>
      <c r="F55" s="29">
        <f t="shared" si="6"/>
        <v>1191.53</v>
      </c>
      <c r="G55" s="29">
        <f t="shared" si="2"/>
        <v>109259.832574285</v>
      </c>
      <c r="L55" s="76">
        <f t="shared" si="10"/>
        <v>44652</v>
      </c>
      <c r="M55" s="62">
        <v>42</v>
      </c>
      <c r="N55" s="55">
        <f t="shared" si="11"/>
        <v>12732.994349114346</v>
      </c>
      <c r="O55" s="77">
        <f t="shared" si="3"/>
        <v>46.69</v>
      </c>
      <c r="P55" s="77">
        <f t="shared" si="4"/>
        <v>139.25199437134012</v>
      </c>
      <c r="Q55" s="77">
        <f t="shared" si="7"/>
        <v>185.94</v>
      </c>
      <c r="R55" s="77">
        <f t="shared" si="5"/>
        <v>12593.742354743006</v>
      </c>
    </row>
    <row r="56" spans="1:18" x14ac:dyDescent="0.25">
      <c r="A56" s="27">
        <f t="shared" si="8"/>
        <v>44682</v>
      </c>
      <c r="B56" s="28">
        <v>43</v>
      </c>
      <c r="C56" s="10">
        <f t="shared" si="9"/>
        <v>109259.832574285</v>
      </c>
      <c r="D56" s="29">
        <f t="shared" si="0"/>
        <v>400.62</v>
      </c>
      <c r="E56" s="29">
        <f t="shared" si="1"/>
        <v>790.90719740331883</v>
      </c>
      <c r="F56" s="29">
        <f t="shared" si="6"/>
        <v>1191.53</v>
      </c>
      <c r="G56" s="29">
        <f t="shared" si="2"/>
        <v>108468.92537688169</v>
      </c>
      <c r="L56" s="76">
        <f t="shared" si="10"/>
        <v>44682</v>
      </c>
      <c r="M56" s="62">
        <v>43</v>
      </c>
      <c r="N56" s="55">
        <f t="shared" si="11"/>
        <v>12593.742354743006</v>
      </c>
      <c r="O56" s="77">
        <f t="shared" si="3"/>
        <v>46.18</v>
      </c>
      <c r="P56" s="77">
        <f t="shared" si="4"/>
        <v>139.76258501736834</v>
      </c>
      <c r="Q56" s="77">
        <f t="shared" si="7"/>
        <v>185.94</v>
      </c>
      <c r="R56" s="77">
        <f t="shared" si="5"/>
        <v>12453.979769725638</v>
      </c>
    </row>
    <row r="57" spans="1:18" x14ac:dyDescent="0.25">
      <c r="A57" s="27">
        <f t="shared" si="8"/>
        <v>44713</v>
      </c>
      <c r="B57" s="28">
        <v>44</v>
      </c>
      <c r="C57" s="10">
        <f t="shared" si="9"/>
        <v>108468.92537688169</v>
      </c>
      <c r="D57" s="29">
        <f t="shared" si="0"/>
        <v>397.72</v>
      </c>
      <c r="E57" s="29">
        <f t="shared" si="1"/>
        <v>793.80719046046431</v>
      </c>
      <c r="F57" s="29">
        <f t="shared" si="6"/>
        <v>1191.53</v>
      </c>
      <c r="G57" s="29">
        <f t="shared" si="2"/>
        <v>107675.11818642123</v>
      </c>
      <c r="L57" s="76">
        <f t="shared" si="10"/>
        <v>44713</v>
      </c>
      <c r="M57" s="62">
        <v>44</v>
      </c>
      <c r="N57" s="55">
        <f t="shared" si="11"/>
        <v>12453.979769725638</v>
      </c>
      <c r="O57" s="77">
        <f t="shared" si="3"/>
        <v>45.66</v>
      </c>
      <c r="P57" s="77">
        <f t="shared" si="4"/>
        <v>140.2750478290987</v>
      </c>
      <c r="Q57" s="77">
        <f t="shared" si="7"/>
        <v>185.94</v>
      </c>
      <c r="R57" s="77">
        <f t="shared" si="5"/>
        <v>12313.70472189654</v>
      </c>
    </row>
    <row r="58" spans="1:18" x14ac:dyDescent="0.25">
      <c r="A58" s="27">
        <f t="shared" si="8"/>
        <v>44743</v>
      </c>
      <c r="B58" s="28">
        <v>45</v>
      </c>
      <c r="C58" s="10">
        <f t="shared" si="9"/>
        <v>107675.11818642123</v>
      </c>
      <c r="D58" s="29">
        <f t="shared" si="0"/>
        <v>394.81</v>
      </c>
      <c r="E58" s="29">
        <f t="shared" si="1"/>
        <v>796.71781682548612</v>
      </c>
      <c r="F58" s="29">
        <f t="shared" si="6"/>
        <v>1191.53</v>
      </c>
      <c r="G58" s="29">
        <f t="shared" si="2"/>
        <v>106878.40036959574</v>
      </c>
      <c r="L58" s="76">
        <f t="shared" si="10"/>
        <v>44743</v>
      </c>
      <c r="M58" s="62">
        <v>45</v>
      </c>
      <c r="N58" s="55">
        <f t="shared" si="11"/>
        <v>12313.70472189654</v>
      </c>
      <c r="O58" s="77">
        <f t="shared" si="3"/>
        <v>45.15</v>
      </c>
      <c r="P58" s="77">
        <f t="shared" si="4"/>
        <v>140.78938967113874</v>
      </c>
      <c r="Q58" s="77">
        <f t="shared" si="7"/>
        <v>185.94</v>
      </c>
      <c r="R58" s="77">
        <f t="shared" si="5"/>
        <v>12172.915332225401</v>
      </c>
    </row>
    <row r="59" spans="1:18" x14ac:dyDescent="0.25">
      <c r="A59" s="27">
        <f t="shared" si="8"/>
        <v>44774</v>
      </c>
      <c r="B59" s="28">
        <v>46</v>
      </c>
      <c r="C59" s="10">
        <f t="shared" si="9"/>
        <v>106878.40036959574</v>
      </c>
      <c r="D59" s="29">
        <f t="shared" si="0"/>
        <v>391.89</v>
      </c>
      <c r="E59" s="29">
        <f t="shared" si="1"/>
        <v>799.63911548717942</v>
      </c>
      <c r="F59" s="29">
        <f t="shared" si="6"/>
        <v>1191.53</v>
      </c>
      <c r="G59" s="29">
        <f t="shared" si="2"/>
        <v>106078.76125410855</v>
      </c>
      <c r="L59" s="76">
        <f t="shared" si="10"/>
        <v>44774</v>
      </c>
      <c r="M59" s="62">
        <v>46</v>
      </c>
      <c r="N59" s="55">
        <f t="shared" si="11"/>
        <v>12172.915332225401</v>
      </c>
      <c r="O59" s="77">
        <f t="shared" si="3"/>
        <v>44.63</v>
      </c>
      <c r="P59" s="77">
        <f t="shared" si="4"/>
        <v>141.30561743326621</v>
      </c>
      <c r="Q59" s="77">
        <f t="shared" si="7"/>
        <v>185.94</v>
      </c>
      <c r="R59" s="77">
        <f t="shared" si="5"/>
        <v>12031.609714792134</v>
      </c>
    </row>
    <row r="60" spans="1:18" x14ac:dyDescent="0.25">
      <c r="A60" s="27">
        <f t="shared" si="8"/>
        <v>44805</v>
      </c>
      <c r="B60" s="28">
        <v>47</v>
      </c>
      <c r="C60" s="10">
        <f t="shared" si="9"/>
        <v>106078.76125410855</v>
      </c>
      <c r="D60" s="29">
        <f t="shared" si="0"/>
        <v>388.96</v>
      </c>
      <c r="E60" s="29">
        <f t="shared" si="1"/>
        <v>802.5711255772992</v>
      </c>
      <c r="F60" s="29">
        <f t="shared" si="6"/>
        <v>1191.53</v>
      </c>
      <c r="G60" s="29">
        <f t="shared" si="2"/>
        <v>105276.19012853125</v>
      </c>
      <c r="L60" s="76">
        <f t="shared" si="10"/>
        <v>44805</v>
      </c>
      <c r="M60" s="62">
        <v>47</v>
      </c>
      <c r="N60" s="55">
        <f t="shared" si="11"/>
        <v>12031.609714792134</v>
      </c>
      <c r="O60" s="77">
        <f t="shared" si="3"/>
        <v>44.12</v>
      </c>
      <c r="P60" s="77">
        <f t="shared" si="4"/>
        <v>141.82373803052153</v>
      </c>
      <c r="Q60" s="77">
        <f t="shared" si="7"/>
        <v>185.94</v>
      </c>
      <c r="R60" s="77">
        <f t="shared" si="5"/>
        <v>11889.785976761612</v>
      </c>
    </row>
    <row r="61" spans="1:18" x14ac:dyDescent="0.25">
      <c r="A61" s="27">
        <f t="shared" si="8"/>
        <v>44835</v>
      </c>
      <c r="B61" s="28">
        <v>48</v>
      </c>
      <c r="C61" s="10">
        <f t="shared" si="9"/>
        <v>105276.19012853125</v>
      </c>
      <c r="D61" s="29">
        <f t="shared" si="0"/>
        <v>386.01</v>
      </c>
      <c r="E61" s="29">
        <f t="shared" si="1"/>
        <v>805.51388637108255</v>
      </c>
      <c r="F61" s="29">
        <f t="shared" si="6"/>
        <v>1191.53</v>
      </c>
      <c r="G61" s="29">
        <f t="shared" si="2"/>
        <v>104470.67624216016</v>
      </c>
      <c r="L61" s="76">
        <f t="shared" si="10"/>
        <v>44835</v>
      </c>
      <c r="M61" s="62">
        <v>48</v>
      </c>
      <c r="N61" s="55">
        <f t="shared" si="11"/>
        <v>11889.785976761612</v>
      </c>
      <c r="O61" s="77">
        <f t="shared" si="3"/>
        <v>43.6</v>
      </c>
      <c r="P61" s="77">
        <f t="shared" si="4"/>
        <v>142.34375840330011</v>
      </c>
      <c r="Q61" s="77">
        <f t="shared" si="7"/>
        <v>185.94</v>
      </c>
      <c r="R61" s="77">
        <f t="shared" si="5"/>
        <v>11747.442218358312</v>
      </c>
    </row>
    <row r="62" spans="1:18" x14ac:dyDescent="0.25">
      <c r="A62" s="27">
        <f t="shared" si="8"/>
        <v>44866</v>
      </c>
      <c r="B62" s="28">
        <v>49</v>
      </c>
      <c r="C62" s="10">
        <f t="shared" si="9"/>
        <v>104470.67624216016</v>
      </c>
      <c r="D62" s="29">
        <f t="shared" si="0"/>
        <v>383.06</v>
      </c>
      <c r="E62" s="29">
        <f t="shared" si="1"/>
        <v>808.46743728777665</v>
      </c>
      <c r="F62" s="29">
        <f t="shared" si="6"/>
        <v>1191.53</v>
      </c>
      <c r="G62" s="29">
        <f t="shared" si="2"/>
        <v>103662.20880487238</v>
      </c>
      <c r="L62" s="76">
        <f t="shared" si="10"/>
        <v>44866</v>
      </c>
      <c r="M62" s="62">
        <v>49</v>
      </c>
      <c r="N62" s="55">
        <f t="shared" si="11"/>
        <v>11747.442218358312</v>
      </c>
      <c r="O62" s="77">
        <f t="shared" si="3"/>
        <v>43.07</v>
      </c>
      <c r="P62" s="77">
        <f t="shared" si="4"/>
        <v>142.86568551744557</v>
      </c>
      <c r="Q62" s="77">
        <f t="shared" si="7"/>
        <v>185.94</v>
      </c>
      <c r="R62" s="77">
        <f t="shared" si="5"/>
        <v>11604.576532840867</v>
      </c>
    </row>
    <row r="63" spans="1:18" x14ac:dyDescent="0.25">
      <c r="A63" s="27">
        <f t="shared" si="8"/>
        <v>44896</v>
      </c>
      <c r="B63" s="28">
        <v>50</v>
      </c>
      <c r="C63" s="10">
        <f t="shared" si="9"/>
        <v>103662.20880487238</v>
      </c>
      <c r="D63" s="29">
        <f t="shared" si="0"/>
        <v>380.09</v>
      </c>
      <c r="E63" s="29">
        <f t="shared" si="1"/>
        <v>811.431817891165</v>
      </c>
      <c r="F63" s="29">
        <f t="shared" si="6"/>
        <v>1191.53</v>
      </c>
      <c r="G63" s="29">
        <f t="shared" si="2"/>
        <v>102850.77698698122</v>
      </c>
      <c r="L63" s="76">
        <f t="shared" si="10"/>
        <v>44896</v>
      </c>
      <c r="M63" s="62">
        <v>50</v>
      </c>
      <c r="N63" s="55">
        <f t="shared" si="11"/>
        <v>11604.576532840867</v>
      </c>
      <c r="O63" s="77">
        <f t="shared" si="3"/>
        <v>42.55</v>
      </c>
      <c r="P63" s="77">
        <f t="shared" si="4"/>
        <v>143.38952636434283</v>
      </c>
      <c r="Q63" s="77">
        <f t="shared" si="7"/>
        <v>185.94</v>
      </c>
      <c r="R63" s="77">
        <f t="shared" si="5"/>
        <v>11461.187006476524</v>
      </c>
    </row>
    <row r="64" spans="1:18" x14ac:dyDescent="0.25">
      <c r="A64" s="27">
        <f t="shared" si="8"/>
        <v>44927</v>
      </c>
      <c r="B64" s="28">
        <v>51</v>
      </c>
      <c r="C64" s="10">
        <f t="shared" si="9"/>
        <v>102850.77698698122</v>
      </c>
      <c r="D64" s="29">
        <f t="shared" si="0"/>
        <v>377.12</v>
      </c>
      <c r="E64" s="29">
        <f t="shared" si="1"/>
        <v>814.40706789009926</v>
      </c>
      <c r="F64" s="29">
        <f t="shared" si="6"/>
        <v>1191.53</v>
      </c>
      <c r="G64" s="29">
        <f t="shared" si="2"/>
        <v>102036.36991909111</v>
      </c>
      <c r="L64" s="76">
        <f t="shared" si="10"/>
        <v>44927</v>
      </c>
      <c r="M64" s="62">
        <v>51</v>
      </c>
      <c r="N64" s="55">
        <f t="shared" si="11"/>
        <v>11461.187006476524</v>
      </c>
      <c r="O64" s="77">
        <f t="shared" si="3"/>
        <v>42.02</v>
      </c>
      <c r="P64" s="77">
        <f t="shared" si="4"/>
        <v>143.9152879610121</v>
      </c>
      <c r="Q64" s="77">
        <f t="shared" si="7"/>
        <v>185.94</v>
      </c>
      <c r="R64" s="77">
        <f t="shared" si="5"/>
        <v>11317.271718515512</v>
      </c>
    </row>
    <row r="65" spans="1:18" x14ac:dyDescent="0.25">
      <c r="A65" s="27">
        <f t="shared" si="8"/>
        <v>44958</v>
      </c>
      <c r="B65" s="28">
        <v>52</v>
      </c>
      <c r="C65" s="10">
        <f t="shared" si="9"/>
        <v>102036.36991909111</v>
      </c>
      <c r="D65" s="29">
        <f t="shared" si="0"/>
        <v>374.13</v>
      </c>
      <c r="E65" s="29">
        <f t="shared" si="1"/>
        <v>817.3932271390297</v>
      </c>
      <c r="F65" s="29">
        <f t="shared" si="6"/>
        <v>1191.53</v>
      </c>
      <c r="G65" s="29">
        <f t="shared" si="2"/>
        <v>101218.97669195208</v>
      </c>
      <c r="L65" s="76">
        <f t="shared" si="10"/>
        <v>44958</v>
      </c>
      <c r="M65" s="62">
        <v>52</v>
      </c>
      <c r="N65" s="55">
        <f t="shared" si="11"/>
        <v>11317.271718515512</v>
      </c>
      <c r="O65" s="77">
        <f t="shared" si="3"/>
        <v>41.5</v>
      </c>
      <c r="P65" s="77">
        <f t="shared" si="4"/>
        <v>144.44297735020248</v>
      </c>
      <c r="Q65" s="77">
        <f t="shared" si="7"/>
        <v>185.94</v>
      </c>
      <c r="R65" s="77">
        <f t="shared" si="5"/>
        <v>11172.828741165309</v>
      </c>
    </row>
    <row r="66" spans="1:18" x14ac:dyDescent="0.25">
      <c r="A66" s="27">
        <f t="shared" si="8"/>
        <v>44986</v>
      </c>
      <c r="B66" s="28">
        <v>53</v>
      </c>
      <c r="C66" s="10">
        <f t="shared" si="9"/>
        <v>101218.97669195208</v>
      </c>
      <c r="D66" s="29">
        <f t="shared" si="0"/>
        <v>371.14</v>
      </c>
      <c r="E66" s="29">
        <f t="shared" si="1"/>
        <v>820.39033563853934</v>
      </c>
      <c r="F66" s="29">
        <f t="shared" si="6"/>
        <v>1191.53</v>
      </c>
      <c r="G66" s="29">
        <f t="shared" si="2"/>
        <v>100398.58635631354</v>
      </c>
      <c r="L66" s="76">
        <f t="shared" si="10"/>
        <v>44986</v>
      </c>
      <c r="M66" s="62">
        <v>53</v>
      </c>
      <c r="N66" s="55">
        <f t="shared" si="11"/>
        <v>11172.828741165309</v>
      </c>
      <c r="O66" s="77">
        <f t="shared" si="3"/>
        <v>40.97</v>
      </c>
      <c r="P66" s="77">
        <f t="shared" si="4"/>
        <v>144.97260160048654</v>
      </c>
      <c r="Q66" s="77">
        <f t="shared" si="7"/>
        <v>185.94</v>
      </c>
      <c r="R66" s="77">
        <f t="shared" si="5"/>
        <v>11027.856139564823</v>
      </c>
    </row>
    <row r="67" spans="1:18" x14ac:dyDescent="0.25">
      <c r="A67" s="27">
        <f t="shared" si="8"/>
        <v>45017</v>
      </c>
      <c r="B67" s="28">
        <v>54</v>
      </c>
      <c r="C67" s="10">
        <f t="shared" si="9"/>
        <v>100398.58635631354</v>
      </c>
      <c r="D67" s="29">
        <f t="shared" si="0"/>
        <v>368.13</v>
      </c>
      <c r="E67" s="29">
        <f t="shared" si="1"/>
        <v>823.39843353588071</v>
      </c>
      <c r="F67" s="29">
        <f t="shared" si="6"/>
        <v>1191.53</v>
      </c>
      <c r="G67" s="29">
        <f t="shared" si="2"/>
        <v>99575.187922777652</v>
      </c>
      <c r="L67" s="76">
        <f t="shared" si="10"/>
        <v>45017</v>
      </c>
      <c r="M67" s="62">
        <v>54</v>
      </c>
      <c r="N67" s="55">
        <f t="shared" si="11"/>
        <v>11027.856139564823</v>
      </c>
      <c r="O67" s="77">
        <f t="shared" si="3"/>
        <v>40.44</v>
      </c>
      <c r="P67" s="77">
        <f t="shared" si="4"/>
        <v>145.50416780635499</v>
      </c>
      <c r="Q67" s="77">
        <f t="shared" si="7"/>
        <v>185.94</v>
      </c>
      <c r="R67" s="77">
        <f t="shared" si="5"/>
        <v>10882.351971758468</v>
      </c>
    </row>
    <row r="68" spans="1:18" x14ac:dyDescent="0.25">
      <c r="A68" s="27">
        <f t="shared" si="8"/>
        <v>45047</v>
      </c>
      <c r="B68" s="28">
        <v>55</v>
      </c>
      <c r="C68" s="10">
        <f t="shared" si="9"/>
        <v>99575.187922777652</v>
      </c>
      <c r="D68" s="29">
        <f t="shared" si="0"/>
        <v>365.11</v>
      </c>
      <c r="E68" s="29">
        <f t="shared" si="1"/>
        <v>826.41756112551241</v>
      </c>
      <c r="F68" s="29">
        <f t="shared" si="6"/>
        <v>1191.53</v>
      </c>
      <c r="G68" s="29">
        <f t="shared" si="2"/>
        <v>98748.770361652132</v>
      </c>
      <c r="L68" s="76">
        <f t="shared" si="10"/>
        <v>45047</v>
      </c>
      <c r="M68" s="62">
        <v>55</v>
      </c>
      <c r="N68" s="55">
        <f t="shared" si="11"/>
        <v>10882.351971758468</v>
      </c>
      <c r="O68" s="77">
        <f t="shared" si="3"/>
        <v>39.9</v>
      </c>
      <c r="P68" s="77">
        <f t="shared" si="4"/>
        <v>146.03768308831164</v>
      </c>
      <c r="Q68" s="77">
        <f t="shared" si="7"/>
        <v>185.94</v>
      </c>
      <c r="R68" s="77">
        <f t="shared" si="5"/>
        <v>10736.314288670155</v>
      </c>
    </row>
    <row r="69" spans="1:18" x14ac:dyDescent="0.25">
      <c r="A69" s="27">
        <f t="shared" si="8"/>
        <v>45078</v>
      </c>
      <c r="B69" s="28">
        <v>56</v>
      </c>
      <c r="C69" s="10">
        <f t="shared" si="9"/>
        <v>98748.770361652132</v>
      </c>
      <c r="D69" s="29">
        <f t="shared" si="0"/>
        <v>362.08</v>
      </c>
      <c r="E69" s="29">
        <f t="shared" si="1"/>
        <v>829.44775884963917</v>
      </c>
      <c r="F69" s="29">
        <f t="shared" si="6"/>
        <v>1191.53</v>
      </c>
      <c r="G69" s="29">
        <f t="shared" si="2"/>
        <v>97919.322602802495</v>
      </c>
      <c r="L69" s="76">
        <f t="shared" si="10"/>
        <v>45078</v>
      </c>
      <c r="M69" s="62">
        <v>56</v>
      </c>
      <c r="N69" s="55">
        <f t="shared" si="11"/>
        <v>10736.314288670155</v>
      </c>
      <c r="O69" s="77">
        <f t="shared" si="3"/>
        <v>39.369999999999997</v>
      </c>
      <c r="P69" s="77">
        <f t="shared" si="4"/>
        <v>146.57315459296882</v>
      </c>
      <c r="Q69" s="77">
        <f t="shared" si="7"/>
        <v>185.94</v>
      </c>
      <c r="R69" s="77">
        <f t="shared" si="5"/>
        <v>10589.741134077187</v>
      </c>
    </row>
    <row r="70" spans="1:18" x14ac:dyDescent="0.25">
      <c r="A70" s="27">
        <f t="shared" si="8"/>
        <v>45108</v>
      </c>
      <c r="B70" s="28">
        <v>57</v>
      </c>
      <c r="C70" s="10">
        <f t="shared" si="9"/>
        <v>97919.322602802495</v>
      </c>
      <c r="D70" s="29">
        <f t="shared" si="0"/>
        <v>359.04</v>
      </c>
      <c r="E70" s="29">
        <f t="shared" si="1"/>
        <v>832.48906729875455</v>
      </c>
      <c r="F70" s="29">
        <f t="shared" si="6"/>
        <v>1191.53</v>
      </c>
      <c r="G70" s="29">
        <f t="shared" si="2"/>
        <v>97086.833535503742</v>
      </c>
      <c r="L70" s="76">
        <f t="shared" si="10"/>
        <v>45108</v>
      </c>
      <c r="M70" s="62">
        <v>57</v>
      </c>
      <c r="N70" s="55">
        <f t="shared" si="11"/>
        <v>10589.741134077187</v>
      </c>
      <c r="O70" s="77">
        <f t="shared" si="3"/>
        <v>38.83</v>
      </c>
      <c r="P70" s="77">
        <f t="shared" si="4"/>
        <v>147.11058949314301</v>
      </c>
      <c r="Q70" s="77">
        <f t="shared" si="7"/>
        <v>185.94</v>
      </c>
      <c r="R70" s="77">
        <f t="shared" si="5"/>
        <v>10442.630544584044</v>
      </c>
    </row>
    <row r="71" spans="1:18" x14ac:dyDescent="0.25">
      <c r="A71" s="27">
        <f t="shared" si="8"/>
        <v>45139</v>
      </c>
      <c r="B71" s="28">
        <v>58</v>
      </c>
      <c r="C71" s="10">
        <f t="shared" si="9"/>
        <v>97086.833535503742</v>
      </c>
      <c r="D71" s="29">
        <f t="shared" si="0"/>
        <v>355.99</v>
      </c>
      <c r="E71" s="29">
        <f t="shared" si="1"/>
        <v>835.54152721218327</v>
      </c>
      <c r="F71" s="29">
        <f t="shared" si="6"/>
        <v>1191.53</v>
      </c>
      <c r="G71" s="29">
        <f t="shared" si="2"/>
        <v>96251.292008291552</v>
      </c>
      <c r="L71" s="76">
        <f t="shared" si="10"/>
        <v>45139</v>
      </c>
      <c r="M71" s="62">
        <v>58</v>
      </c>
      <c r="N71" s="55">
        <f t="shared" si="11"/>
        <v>10442.630544584044</v>
      </c>
      <c r="O71" s="77">
        <f t="shared" si="3"/>
        <v>38.29</v>
      </c>
      <c r="P71" s="77">
        <f t="shared" si="4"/>
        <v>147.6499949879512</v>
      </c>
      <c r="Q71" s="77">
        <f t="shared" si="7"/>
        <v>185.94</v>
      </c>
      <c r="R71" s="77">
        <f t="shared" si="5"/>
        <v>10294.980549596094</v>
      </c>
    </row>
    <row r="72" spans="1:18" x14ac:dyDescent="0.25">
      <c r="A72" s="27">
        <f t="shared" si="8"/>
        <v>45170</v>
      </c>
      <c r="B72" s="28">
        <v>59</v>
      </c>
      <c r="C72" s="10">
        <f t="shared" si="9"/>
        <v>96251.292008291552</v>
      </c>
      <c r="D72" s="29">
        <f t="shared" si="0"/>
        <v>352.92</v>
      </c>
      <c r="E72" s="29">
        <f t="shared" si="1"/>
        <v>838.60517947862786</v>
      </c>
      <c r="F72" s="29">
        <f t="shared" si="6"/>
        <v>1191.53</v>
      </c>
      <c r="G72" s="29">
        <f t="shared" si="2"/>
        <v>95412.686828812919</v>
      </c>
      <c r="L72" s="76">
        <f t="shared" si="10"/>
        <v>45170</v>
      </c>
      <c r="M72" s="62">
        <v>59</v>
      </c>
      <c r="N72" s="55">
        <f t="shared" si="11"/>
        <v>10294.980549596094</v>
      </c>
      <c r="O72" s="77">
        <f t="shared" si="3"/>
        <v>37.75</v>
      </c>
      <c r="P72" s="77">
        <f t="shared" si="4"/>
        <v>148.19137830290703</v>
      </c>
      <c r="Q72" s="77">
        <f t="shared" si="7"/>
        <v>185.94</v>
      </c>
      <c r="R72" s="77">
        <f t="shared" si="5"/>
        <v>10146.789171293187</v>
      </c>
    </row>
    <row r="73" spans="1:18" x14ac:dyDescent="0.25">
      <c r="A73" s="27">
        <f t="shared" si="8"/>
        <v>45200</v>
      </c>
      <c r="B73" s="28">
        <v>60</v>
      </c>
      <c r="C73" s="10">
        <f>G72</f>
        <v>95412.686828812919</v>
      </c>
      <c r="D73" s="29">
        <f>ROUND(C73*$E$10/12,2)</f>
        <v>349.85</v>
      </c>
      <c r="E73" s="29">
        <f t="shared" si="1"/>
        <v>841.68006513671628</v>
      </c>
      <c r="F73" s="29">
        <f t="shared" si="6"/>
        <v>1191.53</v>
      </c>
      <c r="G73" s="29">
        <f>C73-E73</f>
        <v>94571.006763676196</v>
      </c>
      <c r="L73" s="76">
        <f t="shared" si="10"/>
        <v>45200</v>
      </c>
      <c r="M73" s="62">
        <v>60</v>
      </c>
      <c r="N73" s="55">
        <f>R72</f>
        <v>10146.789171293187</v>
      </c>
      <c r="O73" s="77">
        <f t="shared" si="3"/>
        <v>37.200000000000003</v>
      </c>
      <c r="P73" s="77">
        <f t="shared" si="4"/>
        <v>148.73474669001769</v>
      </c>
      <c r="Q73" s="77">
        <f t="shared" si="7"/>
        <v>185.94</v>
      </c>
      <c r="R73" s="77">
        <f>N73-P73</f>
        <v>9998.0544246031695</v>
      </c>
    </row>
    <row r="74" spans="1:18" x14ac:dyDescent="0.25">
      <c r="A74" s="27">
        <f t="shared" si="8"/>
        <v>45231</v>
      </c>
      <c r="B74" s="28">
        <v>61</v>
      </c>
      <c r="C74" s="10">
        <f t="shared" ref="C74:C133" si="12">G73</f>
        <v>94571.006763676196</v>
      </c>
      <c r="D74" s="29">
        <f t="shared" ref="D74:D133" si="13">ROUND(C74*$E$10/12,2)</f>
        <v>346.76</v>
      </c>
      <c r="E74" s="29">
        <f t="shared" si="1"/>
        <v>844.7662253755509</v>
      </c>
      <c r="F74" s="29">
        <f t="shared" si="6"/>
        <v>1191.53</v>
      </c>
      <c r="G74" s="29">
        <f t="shared" ref="G74:G133" si="14">C74-E74</f>
        <v>93726.240538300641</v>
      </c>
      <c r="L74" s="76">
        <f t="shared" si="10"/>
        <v>45231</v>
      </c>
      <c r="M74" s="62">
        <v>61</v>
      </c>
      <c r="N74" s="55">
        <f t="shared" ref="N74:N133" si="15">R73</f>
        <v>9998.0544246031695</v>
      </c>
      <c r="O74" s="77">
        <f t="shared" si="3"/>
        <v>36.659999999999997</v>
      </c>
      <c r="P74" s="77">
        <f t="shared" si="4"/>
        <v>149.28010742788106</v>
      </c>
      <c r="Q74" s="77">
        <f t="shared" si="7"/>
        <v>185.94</v>
      </c>
      <c r="R74" s="77">
        <f t="shared" ref="R74:R133" si="16">N74-P74</f>
        <v>9848.7743171752882</v>
      </c>
    </row>
    <row r="75" spans="1:18" x14ac:dyDescent="0.25">
      <c r="A75" s="27">
        <f t="shared" si="8"/>
        <v>45261</v>
      </c>
      <c r="B75" s="28">
        <v>62</v>
      </c>
      <c r="C75" s="10">
        <f t="shared" si="12"/>
        <v>93726.240538300641</v>
      </c>
      <c r="D75" s="29">
        <f t="shared" si="13"/>
        <v>343.66</v>
      </c>
      <c r="E75" s="29">
        <f t="shared" si="1"/>
        <v>847.86370153526127</v>
      </c>
      <c r="F75" s="29">
        <f t="shared" si="6"/>
        <v>1191.53</v>
      </c>
      <c r="G75" s="29">
        <f t="shared" si="14"/>
        <v>92878.376836765383</v>
      </c>
      <c r="L75" s="76">
        <f t="shared" si="10"/>
        <v>45261</v>
      </c>
      <c r="M75" s="62">
        <v>62</v>
      </c>
      <c r="N75" s="55">
        <f t="shared" si="15"/>
        <v>9848.7743171752882</v>
      </c>
      <c r="O75" s="77">
        <f t="shared" si="3"/>
        <v>36.11</v>
      </c>
      <c r="P75" s="77">
        <f t="shared" si="4"/>
        <v>149.8274678217833</v>
      </c>
      <c r="Q75" s="77">
        <f t="shared" si="7"/>
        <v>185.94</v>
      </c>
      <c r="R75" s="77">
        <f t="shared" si="16"/>
        <v>9698.9468493535041</v>
      </c>
    </row>
    <row r="76" spans="1:18" x14ac:dyDescent="0.25">
      <c r="A76" s="27">
        <f t="shared" si="8"/>
        <v>45292</v>
      </c>
      <c r="B76" s="28">
        <v>63</v>
      </c>
      <c r="C76" s="10">
        <f t="shared" si="12"/>
        <v>92878.376836765383</v>
      </c>
      <c r="D76" s="29">
        <f t="shared" si="13"/>
        <v>340.55</v>
      </c>
      <c r="E76" s="29">
        <f t="shared" si="1"/>
        <v>850.97253510755729</v>
      </c>
      <c r="F76" s="29">
        <f t="shared" si="6"/>
        <v>1191.53</v>
      </c>
      <c r="G76" s="29">
        <f t="shared" si="14"/>
        <v>92027.404301657822</v>
      </c>
      <c r="L76" s="76">
        <f t="shared" si="10"/>
        <v>45292</v>
      </c>
      <c r="M76" s="62">
        <v>63</v>
      </c>
      <c r="N76" s="55">
        <f t="shared" si="15"/>
        <v>9698.9468493535041</v>
      </c>
      <c r="O76" s="77">
        <f t="shared" si="3"/>
        <v>35.56</v>
      </c>
      <c r="P76" s="77">
        <f t="shared" si="4"/>
        <v>150.37683520379653</v>
      </c>
      <c r="Q76" s="77">
        <f t="shared" si="7"/>
        <v>185.94</v>
      </c>
      <c r="R76" s="77">
        <f t="shared" si="16"/>
        <v>9548.5700141497073</v>
      </c>
    </row>
    <row r="77" spans="1:18" x14ac:dyDescent="0.25">
      <c r="A77" s="27">
        <f t="shared" si="8"/>
        <v>45323</v>
      </c>
      <c r="B77" s="28">
        <v>64</v>
      </c>
      <c r="C77" s="10">
        <f t="shared" si="12"/>
        <v>92027.404301657822</v>
      </c>
      <c r="D77" s="29">
        <f t="shared" si="13"/>
        <v>337.43</v>
      </c>
      <c r="E77" s="29">
        <f t="shared" si="1"/>
        <v>854.09276773628494</v>
      </c>
      <c r="F77" s="29">
        <f t="shared" si="6"/>
        <v>1191.53</v>
      </c>
      <c r="G77" s="29">
        <f t="shared" si="14"/>
        <v>91173.311533921544</v>
      </c>
      <c r="L77" s="76">
        <f t="shared" si="10"/>
        <v>45323</v>
      </c>
      <c r="M77" s="62">
        <v>64</v>
      </c>
      <c r="N77" s="55">
        <f t="shared" si="15"/>
        <v>9548.5700141497073</v>
      </c>
      <c r="O77" s="77">
        <f t="shared" si="3"/>
        <v>35.01</v>
      </c>
      <c r="P77" s="77">
        <f t="shared" si="4"/>
        <v>150.92821693287712</v>
      </c>
      <c r="Q77" s="77">
        <f t="shared" si="7"/>
        <v>185.94</v>
      </c>
      <c r="R77" s="77">
        <f t="shared" si="16"/>
        <v>9397.641797216831</v>
      </c>
    </row>
    <row r="78" spans="1:18" x14ac:dyDescent="0.25">
      <c r="A78" s="27">
        <f t="shared" si="8"/>
        <v>45352</v>
      </c>
      <c r="B78" s="28">
        <v>65</v>
      </c>
      <c r="C78" s="10">
        <f t="shared" si="12"/>
        <v>91173.311533921544</v>
      </c>
      <c r="D78" s="29">
        <f t="shared" si="13"/>
        <v>334.3</v>
      </c>
      <c r="E78" s="29">
        <f t="shared" si="1"/>
        <v>857.22444121798458</v>
      </c>
      <c r="F78" s="29">
        <f t="shared" si="6"/>
        <v>1191.53</v>
      </c>
      <c r="G78" s="29">
        <f t="shared" si="14"/>
        <v>90316.087092703558</v>
      </c>
      <c r="L78" s="76">
        <f t="shared" si="10"/>
        <v>45352</v>
      </c>
      <c r="M78" s="62">
        <v>65</v>
      </c>
      <c r="N78" s="55">
        <f t="shared" si="15"/>
        <v>9397.641797216831</v>
      </c>
      <c r="O78" s="77">
        <f t="shared" si="3"/>
        <v>34.46</v>
      </c>
      <c r="P78" s="77">
        <f t="shared" si="4"/>
        <v>151.4816203949643</v>
      </c>
      <c r="Q78" s="77">
        <f t="shared" si="7"/>
        <v>185.94</v>
      </c>
      <c r="R78" s="77">
        <f t="shared" si="16"/>
        <v>9246.1601768218661</v>
      </c>
    </row>
    <row r="79" spans="1:18" x14ac:dyDescent="0.25">
      <c r="A79" s="27">
        <f t="shared" si="8"/>
        <v>45383</v>
      </c>
      <c r="B79" s="28">
        <v>66</v>
      </c>
      <c r="C79" s="10">
        <f t="shared" si="12"/>
        <v>90316.087092703558</v>
      </c>
      <c r="D79" s="29">
        <f t="shared" si="13"/>
        <v>331.16</v>
      </c>
      <c r="E79" s="29">
        <f t="shared" ref="E79:E133" si="17">PPMT($E$10/12,B79,$E$7,-$E$8,$E$9,0)</f>
        <v>860.36759750245051</v>
      </c>
      <c r="F79" s="29">
        <f t="shared" si="6"/>
        <v>1191.53</v>
      </c>
      <c r="G79" s="29">
        <f t="shared" si="14"/>
        <v>89455.719495201105</v>
      </c>
      <c r="L79" s="76">
        <f t="shared" si="10"/>
        <v>45383</v>
      </c>
      <c r="M79" s="62">
        <v>66</v>
      </c>
      <c r="N79" s="55">
        <f t="shared" si="15"/>
        <v>9246.1601768218661</v>
      </c>
      <c r="O79" s="77">
        <f t="shared" ref="O79:O133" si="18">ROUND(N79*$P$10/12,2)</f>
        <v>33.9</v>
      </c>
      <c r="P79" s="77">
        <f t="shared" ref="P79:P133" si="19">PPMT($P$10/12,M79,$P$7,-$P$8,$P$9,0)</f>
        <v>152.03705300307919</v>
      </c>
      <c r="Q79" s="77">
        <f t="shared" si="7"/>
        <v>185.94</v>
      </c>
      <c r="R79" s="77">
        <f t="shared" si="16"/>
        <v>9094.1231238187866</v>
      </c>
    </row>
    <row r="80" spans="1:18" x14ac:dyDescent="0.25">
      <c r="A80" s="27">
        <f t="shared" si="8"/>
        <v>45413</v>
      </c>
      <c r="B80" s="28">
        <v>67</v>
      </c>
      <c r="C80" s="10">
        <f t="shared" si="12"/>
        <v>89455.719495201105</v>
      </c>
      <c r="D80" s="29">
        <f t="shared" si="13"/>
        <v>328</v>
      </c>
      <c r="E80" s="29">
        <f t="shared" si="17"/>
        <v>863.52227869329283</v>
      </c>
      <c r="F80" s="29">
        <f t="shared" ref="F80:F133" si="20">F79</f>
        <v>1191.53</v>
      </c>
      <c r="G80" s="29">
        <f t="shared" si="14"/>
        <v>88592.197216507819</v>
      </c>
      <c r="L80" s="76">
        <f t="shared" si="10"/>
        <v>45413</v>
      </c>
      <c r="M80" s="62">
        <v>67</v>
      </c>
      <c r="N80" s="55">
        <f t="shared" si="15"/>
        <v>9094.1231238187866</v>
      </c>
      <c r="O80" s="77">
        <f t="shared" si="18"/>
        <v>33.35</v>
      </c>
      <c r="P80" s="77">
        <f t="shared" si="19"/>
        <v>152.5945221974238</v>
      </c>
      <c r="Q80" s="77">
        <f t="shared" ref="Q80:Q133" si="21">Q79</f>
        <v>185.94</v>
      </c>
      <c r="R80" s="77">
        <f t="shared" si="16"/>
        <v>8941.5286016213631</v>
      </c>
    </row>
    <row r="81" spans="1:18" x14ac:dyDescent="0.25">
      <c r="A81" s="27">
        <f t="shared" ref="A81:A133" si="22">EDATE(A80,1)</f>
        <v>45444</v>
      </c>
      <c r="B81" s="28">
        <v>68</v>
      </c>
      <c r="C81" s="10">
        <f t="shared" si="12"/>
        <v>88592.197216507819</v>
      </c>
      <c r="D81" s="29">
        <f t="shared" si="13"/>
        <v>324.83999999999997</v>
      </c>
      <c r="E81" s="29">
        <f t="shared" si="17"/>
        <v>866.68852704850167</v>
      </c>
      <c r="F81" s="29">
        <f t="shared" si="20"/>
        <v>1191.53</v>
      </c>
      <c r="G81" s="29">
        <f t="shared" si="14"/>
        <v>87725.508689459311</v>
      </c>
      <c r="L81" s="76">
        <f t="shared" ref="L81:L133" si="23">EDATE(L80,1)</f>
        <v>45444</v>
      </c>
      <c r="M81" s="62">
        <v>68</v>
      </c>
      <c r="N81" s="55">
        <f t="shared" si="15"/>
        <v>8941.5286016213631</v>
      </c>
      <c r="O81" s="77">
        <f t="shared" si="18"/>
        <v>32.79</v>
      </c>
      <c r="P81" s="77">
        <f t="shared" si="19"/>
        <v>153.15403544548104</v>
      </c>
      <c r="Q81" s="77">
        <f t="shared" si="21"/>
        <v>185.94</v>
      </c>
      <c r="R81" s="77">
        <f t="shared" si="16"/>
        <v>8788.3745661758821</v>
      </c>
    </row>
    <row r="82" spans="1:18" x14ac:dyDescent="0.25">
      <c r="A82" s="27">
        <f t="shared" si="22"/>
        <v>45474</v>
      </c>
      <c r="B82" s="28">
        <v>69</v>
      </c>
      <c r="C82" s="10">
        <f t="shared" si="12"/>
        <v>87725.508689459311</v>
      </c>
      <c r="D82" s="29">
        <f t="shared" si="13"/>
        <v>321.66000000000003</v>
      </c>
      <c r="E82" s="29">
        <f t="shared" si="17"/>
        <v>869.86638498101286</v>
      </c>
      <c r="F82" s="29">
        <f t="shared" si="20"/>
        <v>1191.53</v>
      </c>
      <c r="G82" s="29">
        <f t="shared" si="14"/>
        <v>86855.642304478301</v>
      </c>
      <c r="L82" s="76">
        <f t="shared" si="23"/>
        <v>45474</v>
      </c>
      <c r="M82" s="62">
        <v>69</v>
      </c>
      <c r="N82" s="55">
        <f t="shared" si="15"/>
        <v>8788.3745661758821</v>
      </c>
      <c r="O82" s="77">
        <f t="shared" si="18"/>
        <v>32.22</v>
      </c>
      <c r="P82" s="77">
        <f t="shared" si="19"/>
        <v>153.71560024211445</v>
      </c>
      <c r="Q82" s="77">
        <f t="shared" si="21"/>
        <v>185.94</v>
      </c>
      <c r="R82" s="77">
        <f t="shared" si="16"/>
        <v>8634.6589659337678</v>
      </c>
    </row>
    <row r="83" spans="1:18" x14ac:dyDescent="0.25">
      <c r="A83" s="27">
        <f t="shared" si="22"/>
        <v>45505</v>
      </c>
      <c r="B83" s="28">
        <v>70</v>
      </c>
      <c r="C83" s="10">
        <f t="shared" si="12"/>
        <v>86855.642304478301</v>
      </c>
      <c r="D83" s="29">
        <f t="shared" si="13"/>
        <v>318.47000000000003</v>
      </c>
      <c r="E83" s="29">
        <f t="shared" si="17"/>
        <v>873.05589505927651</v>
      </c>
      <c r="F83" s="29">
        <f t="shared" si="20"/>
        <v>1191.53</v>
      </c>
      <c r="G83" s="29">
        <f t="shared" si="14"/>
        <v>85982.586409419018</v>
      </c>
      <c r="L83" s="76">
        <f t="shared" si="23"/>
        <v>45505</v>
      </c>
      <c r="M83" s="62">
        <v>70</v>
      </c>
      <c r="N83" s="55">
        <f t="shared" si="15"/>
        <v>8634.6589659337678</v>
      </c>
      <c r="O83" s="77">
        <f t="shared" si="18"/>
        <v>31.66</v>
      </c>
      <c r="P83" s="77">
        <f t="shared" si="19"/>
        <v>154.27922410966889</v>
      </c>
      <c r="Q83" s="77">
        <f t="shared" si="21"/>
        <v>185.94</v>
      </c>
      <c r="R83" s="77">
        <f t="shared" si="16"/>
        <v>8480.3797418240993</v>
      </c>
    </row>
    <row r="84" spans="1:18" x14ac:dyDescent="0.25">
      <c r="A84" s="27">
        <f t="shared" si="22"/>
        <v>45536</v>
      </c>
      <c r="B84" s="28">
        <v>71</v>
      </c>
      <c r="C84" s="10">
        <f t="shared" si="12"/>
        <v>85982.586409419018</v>
      </c>
      <c r="D84" s="29">
        <f t="shared" si="13"/>
        <v>315.27</v>
      </c>
      <c r="E84" s="29">
        <f t="shared" si="17"/>
        <v>876.25710000782715</v>
      </c>
      <c r="F84" s="29">
        <f t="shared" si="20"/>
        <v>1191.53</v>
      </c>
      <c r="G84" s="29">
        <f t="shared" si="14"/>
        <v>85106.329309411187</v>
      </c>
      <c r="L84" s="76">
        <f t="shared" si="23"/>
        <v>45536</v>
      </c>
      <c r="M84" s="62">
        <v>71</v>
      </c>
      <c r="N84" s="55">
        <f t="shared" si="15"/>
        <v>8480.3797418240993</v>
      </c>
      <c r="O84" s="77">
        <f t="shared" si="18"/>
        <v>31.09</v>
      </c>
      <c r="P84" s="77">
        <f t="shared" si="19"/>
        <v>154.844914598071</v>
      </c>
      <c r="Q84" s="77">
        <f t="shared" si="21"/>
        <v>185.94</v>
      </c>
      <c r="R84" s="77">
        <f t="shared" si="16"/>
        <v>8325.5348272260289</v>
      </c>
    </row>
    <row r="85" spans="1:18" x14ac:dyDescent="0.25">
      <c r="A85" s="27">
        <f t="shared" si="22"/>
        <v>45566</v>
      </c>
      <c r="B85" s="28">
        <v>72</v>
      </c>
      <c r="C85" s="10">
        <f t="shared" si="12"/>
        <v>85106.329309411187</v>
      </c>
      <c r="D85" s="29">
        <f t="shared" si="13"/>
        <v>312.06</v>
      </c>
      <c r="E85" s="29">
        <f t="shared" si="17"/>
        <v>879.4700427078559</v>
      </c>
      <c r="F85" s="29">
        <f t="shared" si="20"/>
        <v>1191.53</v>
      </c>
      <c r="G85" s="29">
        <f t="shared" si="14"/>
        <v>84226.859266703337</v>
      </c>
      <c r="L85" s="76">
        <f t="shared" si="23"/>
        <v>45566</v>
      </c>
      <c r="M85" s="62">
        <v>72</v>
      </c>
      <c r="N85" s="55">
        <f t="shared" si="15"/>
        <v>8325.5348272260289</v>
      </c>
      <c r="O85" s="77">
        <f t="shared" si="18"/>
        <v>30.53</v>
      </c>
      <c r="P85" s="77">
        <f t="shared" si="19"/>
        <v>155.41267928493059</v>
      </c>
      <c r="Q85" s="77">
        <f t="shared" si="21"/>
        <v>185.94</v>
      </c>
      <c r="R85" s="77">
        <f t="shared" si="16"/>
        <v>8170.1221479410988</v>
      </c>
    </row>
    <row r="86" spans="1:18" x14ac:dyDescent="0.25">
      <c r="A86" s="27">
        <f t="shared" si="22"/>
        <v>45597</v>
      </c>
      <c r="B86" s="28">
        <v>73</v>
      </c>
      <c r="C86" s="10">
        <f t="shared" si="12"/>
        <v>84226.859266703337</v>
      </c>
      <c r="D86" s="29">
        <f t="shared" si="13"/>
        <v>308.83</v>
      </c>
      <c r="E86" s="29">
        <f t="shared" si="17"/>
        <v>882.69476619778482</v>
      </c>
      <c r="F86" s="29">
        <f t="shared" si="20"/>
        <v>1191.53</v>
      </c>
      <c r="G86" s="29">
        <f t="shared" si="14"/>
        <v>83344.164500505547</v>
      </c>
      <c r="L86" s="76">
        <f t="shared" si="23"/>
        <v>45597</v>
      </c>
      <c r="M86" s="62">
        <v>73</v>
      </c>
      <c r="N86" s="55">
        <f t="shared" si="15"/>
        <v>8170.1221479410988</v>
      </c>
      <c r="O86" s="77">
        <f t="shared" si="18"/>
        <v>29.96</v>
      </c>
      <c r="P86" s="77">
        <f t="shared" si="19"/>
        <v>155.98252577564202</v>
      </c>
      <c r="Q86" s="77">
        <f t="shared" si="21"/>
        <v>185.94</v>
      </c>
      <c r="R86" s="77">
        <f t="shared" si="16"/>
        <v>8014.1396221654568</v>
      </c>
    </row>
    <row r="87" spans="1:18" x14ac:dyDescent="0.25">
      <c r="A87" s="27">
        <f t="shared" si="22"/>
        <v>45627</v>
      </c>
      <c r="B87" s="28">
        <v>74</v>
      </c>
      <c r="C87" s="10">
        <f t="shared" si="12"/>
        <v>83344.164500505547</v>
      </c>
      <c r="D87" s="29">
        <f t="shared" si="13"/>
        <v>305.60000000000002</v>
      </c>
      <c r="E87" s="29">
        <f t="shared" si="17"/>
        <v>885.93131367384331</v>
      </c>
      <c r="F87" s="29">
        <f t="shared" si="20"/>
        <v>1191.53</v>
      </c>
      <c r="G87" s="29">
        <f t="shared" si="14"/>
        <v>82458.233186831698</v>
      </c>
      <c r="L87" s="76">
        <f t="shared" si="23"/>
        <v>45627</v>
      </c>
      <c r="M87" s="62">
        <v>74</v>
      </c>
      <c r="N87" s="55">
        <f t="shared" si="15"/>
        <v>8014.1396221654568</v>
      </c>
      <c r="O87" s="77">
        <f t="shared" si="18"/>
        <v>29.39</v>
      </c>
      <c r="P87" s="77">
        <f t="shared" si="19"/>
        <v>156.55446170348603</v>
      </c>
      <c r="Q87" s="77">
        <f t="shared" si="21"/>
        <v>185.94</v>
      </c>
      <c r="R87" s="77">
        <f t="shared" si="16"/>
        <v>7857.5851604619711</v>
      </c>
    </row>
    <row r="88" spans="1:18" x14ac:dyDescent="0.25">
      <c r="A88" s="27">
        <f t="shared" si="22"/>
        <v>45658</v>
      </c>
      <c r="B88" s="28">
        <v>75</v>
      </c>
      <c r="C88" s="10">
        <f t="shared" si="12"/>
        <v>82458.233186831698</v>
      </c>
      <c r="D88" s="29">
        <f t="shared" si="13"/>
        <v>302.35000000000002</v>
      </c>
      <c r="E88" s="29">
        <f t="shared" si="17"/>
        <v>889.17972849064722</v>
      </c>
      <c r="F88" s="29">
        <f t="shared" si="20"/>
        <v>1191.53</v>
      </c>
      <c r="G88" s="29">
        <f t="shared" si="14"/>
        <v>81569.053458341048</v>
      </c>
      <c r="L88" s="76">
        <f t="shared" si="23"/>
        <v>45658</v>
      </c>
      <c r="M88" s="62">
        <v>75</v>
      </c>
      <c r="N88" s="55">
        <f t="shared" si="15"/>
        <v>7857.5851604619711</v>
      </c>
      <c r="O88" s="77">
        <f t="shared" si="18"/>
        <v>28.81</v>
      </c>
      <c r="P88" s="77">
        <f t="shared" si="19"/>
        <v>157.12849472973213</v>
      </c>
      <c r="Q88" s="77">
        <f t="shared" si="21"/>
        <v>185.94</v>
      </c>
      <c r="R88" s="77">
        <f t="shared" si="16"/>
        <v>7700.4566657322393</v>
      </c>
    </row>
    <row r="89" spans="1:18" x14ac:dyDescent="0.25">
      <c r="A89" s="27">
        <f t="shared" si="22"/>
        <v>45689</v>
      </c>
      <c r="B89" s="28">
        <v>76</v>
      </c>
      <c r="C89" s="10">
        <f t="shared" si="12"/>
        <v>81569.053458341048</v>
      </c>
      <c r="D89" s="29">
        <f t="shared" si="13"/>
        <v>299.08999999999997</v>
      </c>
      <c r="E89" s="29">
        <f t="shared" si="17"/>
        <v>892.4400541617797</v>
      </c>
      <c r="F89" s="29">
        <f t="shared" si="20"/>
        <v>1191.53</v>
      </c>
      <c r="G89" s="29">
        <f t="shared" si="14"/>
        <v>80676.613404179268</v>
      </c>
      <c r="L89" s="76">
        <f t="shared" si="23"/>
        <v>45689</v>
      </c>
      <c r="M89" s="62">
        <v>76</v>
      </c>
      <c r="N89" s="55">
        <f t="shared" si="15"/>
        <v>7700.4566657322393</v>
      </c>
      <c r="O89" s="77">
        <f t="shared" si="18"/>
        <v>28.24</v>
      </c>
      <c r="P89" s="77">
        <f t="shared" si="19"/>
        <v>157.70463254374116</v>
      </c>
      <c r="Q89" s="77">
        <f t="shared" si="21"/>
        <v>185.94</v>
      </c>
      <c r="R89" s="77">
        <f t="shared" si="16"/>
        <v>7542.752033188498</v>
      </c>
    </row>
    <row r="90" spans="1:18" x14ac:dyDescent="0.25">
      <c r="A90" s="27">
        <f t="shared" si="22"/>
        <v>45717</v>
      </c>
      <c r="B90" s="28">
        <v>77</v>
      </c>
      <c r="C90" s="10">
        <f t="shared" si="12"/>
        <v>80676.613404179268</v>
      </c>
      <c r="D90" s="29">
        <f t="shared" si="13"/>
        <v>295.81</v>
      </c>
      <c r="E90" s="29">
        <f t="shared" si="17"/>
        <v>895.71233436037301</v>
      </c>
      <c r="F90" s="29">
        <f t="shared" si="20"/>
        <v>1191.53</v>
      </c>
      <c r="G90" s="29">
        <f t="shared" si="14"/>
        <v>79780.901069818894</v>
      </c>
      <c r="L90" s="76">
        <f t="shared" si="23"/>
        <v>45717</v>
      </c>
      <c r="M90" s="62">
        <v>77</v>
      </c>
      <c r="N90" s="55">
        <f t="shared" si="15"/>
        <v>7542.752033188498</v>
      </c>
      <c r="O90" s="77">
        <f t="shared" si="18"/>
        <v>27.66</v>
      </c>
      <c r="P90" s="77">
        <f t="shared" si="19"/>
        <v>158.28288286306821</v>
      </c>
      <c r="Q90" s="77">
        <f t="shared" si="21"/>
        <v>185.94</v>
      </c>
      <c r="R90" s="77">
        <f t="shared" si="16"/>
        <v>7384.4691503254298</v>
      </c>
    </row>
    <row r="91" spans="1:18" x14ac:dyDescent="0.25">
      <c r="A91" s="27">
        <f t="shared" si="22"/>
        <v>45748</v>
      </c>
      <c r="B91" s="28">
        <v>78</v>
      </c>
      <c r="C91" s="10">
        <f t="shared" si="12"/>
        <v>79780.901069818894</v>
      </c>
      <c r="D91" s="29">
        <f t="shared" si="13"/>
        <v>292.52999999999997</v>
      </c>
      <c r="E91" s="29">
        <f t="shared" si="17"/>
        <v>898.99661291969426</v>
      </c>
      <c r="F91" s="29">
        <f t="shared" si="20"/>
        <v>1191.53</v>
      </c>
      <c r="G91" s="29">
        <f t="shared" si="14"/>
        <v>78881.904456899196</v>
      </c>
      <c r="L91" s="76">
        <f t="shared" si="23"/>
        <v>45748</v>
      </c>
      <c r="M91" s="62">
        <v>78</v>
      </c>
      <c r="N91" s="55">
        <f t="shared" si="15"/>
        <v>7384.4691503254298</v>
      </c>
      <c r="O91" s="77">
        <f t="shared" si="18"/>
        <v>27.08</v>
      </c>
      <c r="P91" s="77">
        <f t="shared" si="19"/>
        <v>158.86325343356614</v>
      </c>
      <c r="Q91" s="77">
        <f t="shared" si="21"/>
        <v>185.94</v>
      </c>
      <c r="R91" s="77">
        <f t="shared" si="16"/>
        <v>7225.6058968918633</v>
      </c>
    </row>
    <row r="92" spans="1:18" x14ac:dyDescent="0.25">
      <c r="A92" s="27">
        <f t="shared" si="22"/>
        <v>45778</v>
      </c>
      <c r="B92" s="28">
        <v>79</v>
      </c>
      <c r="C92" s="10">
        <f t="shared" si="12"/>
        <v>78881.904456899196</v>
      </c>
      <c r="D92" s="29">
        <f t="shared" si="13"/>
        <v>289.23</v>
      </c>
      <c r="E92" s="29">
        <f t="shared" si="17"/>
        <v>902.29293383373329</v>
      </c>
      <c r="F92" s="29">
        <f t="shared" si="20"/>
        <v>1191.53</v>
      </c>
      <c r="G92" s="29">
        <f t="shared" si="14"/>
        <v>77979.611523065469</v>
      </c>
      <c r="L92" s="76">
        <f t="shared" si="23"/>
        <v>45778</v>
      </c>
      <c r="M92" s="62">
        <v>79</v>
      </c>
      <c r="N92" s="55">
        <f t="shared" si="15"/>
        <v>7225.6058968918633</v>
      </c>
      <c r="O92" s="77">
        <f t="shared" si="18"/>
        <v>26.49</v>
      </c>
      <c r="P92" s="77">
        <f t="shared" si="19"/>
        <v>159.44575202948923</v>
      </c>
      <c r="Q92" s="77">
        <f t="shared" si="21"/>
        <v>185.94</v>
      </c>
      <c r="R92" s="77">
        <f t="shared" si="16"/>
        <v>7066.1601448623742</v>
      </c>
    </row>
    <row r="93" spans="1:18" x14ac:dyDescent="0.25">
      <c r="A93" s="27">
        <f t="shared" si="22"/>
        <v>45809</v>
      </c>
      <c r="B93" s="28">
        <v>80</v>
      </c>
      <c r="C93" s="10">
        <f t="shared" si="12"/>
        <v>77979.611523065469</v>
      </c>
      <c r="D93" s="29">
        <f t="shared" si="13"/>
        <v>285.93</v>
      </c>
      <c r="E93" s="29">
        <f t="shared" si="17"/>
        <v>905.60134125779018</v>
      </c>
      <c r="F93" s="29">
        <f t="shared" si="20"/>
        <v>1191.53</v>
      </c>
      <c r="G93" s="29">
        <f t="shared" si="14"/>
        <v>77074.01018180768</v>
      </c>
      <c r="L93" s="76">
        <f t="shared" si="23"/>
        <v>45809</v>
      </c>
      <c r="M93" s="62">
        <v>80</v>
      </c>
      <c r="N93" s="55">
        <f t="shared" si="15"/>
        <v>7066.1601448623742</v>
      </c>
      <c r="O93" s="77">
        <f t="shared" si="18"/>
        <v>25.91</v>
      </c>
      <c r="P93" s="77">
        <f t="shared" si="19"/>
        <v>160.03038645359732</v>
      </c>
      <c r="Q93" s="77">
        <f t="shared" si="21"/>
        <v>185.94</v>
      </c>
      <c r="R93" s="77">
        <f t="shared" si="16"/>
        <v>6906.129758408777</v>
      </c>
    </row>
    <row r="94" spans="1:18" x14ac:dyDescent="0.25">
      <c r="A94" s="27">
        <f t="shared" si="22"/>
        <v>45839</v>
      </c>
      <c r="B94" s="28">
        <v>81</v>
      </c>
      <c r="C94" s="10">
        <f t="shared" si="12"/>
        <v>77074.01018180768</v>
      </c>
      <c r="D94" s="29">
        <f t="shared" si="13"/>
        <v>282.60000000000002</v>
      </c>
      <c r="E94" s="29">
        <f t="shared" si="17"/>
        <v>908.92187950906873</v>
      </c>
      <c r="F94" s="29">
        <f t="shared" si="20"/>
        <v>1191.53</v>
      </c>
      <c r="G94" s="29">
        <f t="shared" si="14"/>
        <v>76165.088302298609</v>
      </c>
      <c r="L94" s="76">
        <f t="shared" si="23"/>
        <v>45839</v>
      </c>
      <c r="M94" s="62">
        <v>81</v>
      </c>
      <c r="N94" s="55">
        <f t="shared" si="15"/>
        <v>6906.129758408777</v>
      </c>
      <c r="O94" s="77">
        <f t="shared" si="18"/>
        <v>25.32</v>
      </c>
      <c r="P94" s="77">
        <f t="shared" si="19"/>
        <v>160.61716453726052</v>
      </c>
      <c r="Q94" s="77">
        <f t="shared" si="21"/>
        <v>185.94</v>
      </c>
      <c r="R94" s="77">
        <f t="shared" si="16"/>
        <v>6745.5125938715164</v>
      </c>
    </row>
    <row r="95" spans="1:18" x14ac:dyDescent="0.25">
      <c r="A95" s="27">
        <f t="shared" si="22"/>
        <v>45870</v>
      </c>
      <c r="B95" s="28">
        <v>82</v>
      </c>
      <c r="C95" s="10">
        <f t="shared" si="12"/>
        <v>76165.088302298609</v>
      </c>
      <c r="D95" s="29">
        <f t="shared" si="13"/>
        <v>279.27</v>
      </c>
      <c r="E95" s="29">
        <f t="shared" si="17"/>
        <v>912.25459306726862</v>
      </c>
      <c r="F95" s="29">
        <f t="shared" si="20"/>
        <v>1191.53</v>
      </c>
      <c r="G95" s="29">
        <f t="shared" si="14"/>
        <v>75252.833709231345</v>
      </c>
      <c r="L95" s="76">
        <f t="shared" si="23"/>
        <v>45870</v>
      </c>
      <c r="M95" s="62">
        <v>82</v>
      </c>
      <c r="N95" s="55">
        <f t="shared" si="15"/>
        <v>6745.5125938715164</v>
      </c>
      <c r="O95" s="77">
        <f t="shared" si="18"/>
        <v>24.73</v>
      </c>
      <c r="P95" s="77">
        <f t="shared" si="19"/>
        <v>161.20609414056381</v>
      </c>
      <c r="Q95" s="77">
        <f t="shared" si="21"/>
        <v>185.94</v>
      </c>
      <c r="R95" s="77">
        <f t="shared" si="16"/>
        <v>6584.306499730953</v>
      </c>
    </row>
    <row r="96" spans="1:18" x14ac:dyDescent="0.25">
      <c r="A96" s="27">
        <f t="shared" si="22"/>
        <v>45901</v>
      </c>
      <c r="B96" s="28">
        <v>83</v>
      </c>
      <c r="C96" s="10">
        <f t="shared" si="12"/>
        <v>75252.833709231345</v>
      </c>
      <c r="D96" s="29">
        <f t="shared" si="13"/>
        <v>275.93</v>
      </c>
      <c r="E96" s="29">
        <f t="shared" si="17"/>
        <v>915.59952657518204</v>
      </c>
      <c r="F96" s="29">
        <f t="shared" si="20"/>
        <v>1191.53</v>
      </c>
      <c r="G96" s="29">
        <f t="shared" si="14"/>
        <v>74337.234182656161</v>
      </c>
      <c r="L96" s="76">
        <f t="shared" si="23"/>
        <v>45901</v>
      </c>
      <c r="M96" s="62">
        <v>83</v>
      </c>
      <c r="N96" s="55">
        <f t="shared" si="15"/>
        <v>6584.306499730953</v>
      </c>
      <c r="O96" s="77">
        <f t="shared" si="18"/>
        <v>24.14</v>
      </c>
      <c r="P96" s="77">
        <f t="shared" si="19"/>
        <v>161.79718315241254</v>
      </c>
      <c r="Q96" s="77">
        <f t="shared" si="21"/>
        <v>185.94</v>
      </c>
      <c r="R96" s="77">
        <f t="shared" si="16"/>
        <v>6422.5093165785402</v>
      </c>
    </row>
    <row r="97" spans="1:18" x14ac:dyDescent="0.25">
      <c r="A97" s="27">
        <f t="shared" si="22"/>
        <v>45931</v>
      </c>
      <c r="B97" s="28">
        <v>84</v>
      </c>
      <c r="C97" s="10">
        <f t="shared" si="12"/>
        <v>74337.234182656161</v>
      </c>
      <c r="D97" s="29">
        <f t="shared" si="13"/>
        <v>272.57</v>
      </c>
      <c r="E97" s="29">
        <f t="shared" si="17"/>
        <v>918.95672483929104</v>
      </c>
      <c r="F97" s="29">
        <f t="shared" si="20"/>
        <v>1191.53</v>
      </c>
      <c r="G97" s="29">
        <f t="shared" si="14"/>
        <v>73418.277457816876</v>
      </c>
      <c r="L97" s="76">
        <f t="shared" si="23"/>
        <v>45931</v>
      </c>
      <c r="M97" s="62">
        <v>84</v>
      </c>
      <c r="N97" s="55">
        <f t="shared" si="15"/>
        <v>6422.5093165785402</v>
      </c>
      <c r="O97" s="77">
        <f t="shared" si="18"/>
        <v>23.55</v>
      </c>
      <c r="P97" s="77">
        <f t="shared" si="19"/>
        <v>162.39043949063804</v>
      </c>
      <c r="Q97" s="77">
        <f t="shared" si="21"/>
        <v>185.94</v>
      </c>
      <c r="R97" s="77">
        <f t="shared" si="16"/>
        <v>6260.1188770879025</v>
      </c>
    </row>
    <row r="98" spans="1:18" x14ac:dyDescent="0.25">
      <c r="A98" s="27">
        <f t="shared" si="22"/>
        <v>45962</v>
      </c>
      <c r="B98" s="28">
        <v>85</v>
      </c>
      <c r="C98" s="10">
        <f t="shared" si="12"/>
        <v>73418.277457816876</v>
      </c>
      <c r="D98" s="29">
        <f t="shared" si="13"/>
        <v>269.2</v>
      </c>
      <c r="E98" s="29">
        <f t="shared" si="17"/>
        <v>922.32623283036833</v>
      </c>
      <c r="F98" s="29">
        <f t="shared" si="20"/>
        <v>1191.53</v>
      </c>
      <c r="G98" s="29">
        <f t="shared" si="14"/>
        <v>72495.951224986507</v>
      </c>
      <c r="L98" s="76">
        <f t="shared" si="23"/>
        <v>45962</v>
      </c>
      <c r="M98" s="62">
        <v>85</v>
      </c>
      <c r="N98" s="55">
        <f t="shared" si="15"/>
        <v>6260.1188770879025</v>
      </c>
      <c r="O98" s="77">
        <f t="shared" si="18"/>
        <v>22.95</v>
      </c>
      <c r="P98" s="77">
        <f t="shared" si="19"/>
        <v>162.98587110210374</v>
      </c>
      <c r="Q98" s="77">
        <f t="shared" si="21"/>
        <v>185.94</v>
      </c>
      <c r="R98" s="77">
        <f t="shared" si="16"/>
        <v>6097.1330059857992</v>
      </c>
    </row>
    <row r="99" spans="1:18" x14ac:dyDescent="0.25">
      <c r="A99" s="27">
        <f t="shared" si="22"/>
        <v>45992</v>
      </c>
      <c r="B99" s="28">
        <v>86</v>
      </c>
      <c r="C99" s="10">
        <f t="shared" si="12"/>
        <v>72495.951224986507</v>
      </c>
      <c r="D99" s="29">
        <f t="shared" si="13"/>
        <v>265.82</v>
      </c>
      <c r="E99" s="29">
        <f t="shared" si="17"/>
        <v>925.70809568407969</v>
      </c>
      <c r="F99" s="29">
        <f t="shared" si="20"/>
        <v>1191.53</v>
      </c>
      <c r="G99" s="29">
        <f t="shared" si="14"/>
        <v>71570.243129302427</v>
      </c>
      <c r="L99" s="76">
        <f t="shared" si="23"/>
        <v>45992</v>
      </c>
      <c r="M99" s="62">
        <v>86</v>
      </c>
      <c r="N99" s="55">
        <f t="shared" si="15"/>
        <v>6097.1330059857992</v>
      </c>
      <c r="O99" s="77">
        <f t="shared" si="18"/>
        <v>22.36</v>
      </c>
      <c r="P99" s="77">
        <f t="shared" si="19"/>
        <v>163.58348596281144</v>
      </c>
      <c r="Q99" s="77">
        <f t="shared" si="21"/>
        <v>185.94</v>
      </c>
      <c r="R99" s="77">
        <f t="shared" si="16"/>
        <v>5933.549520022988</v>
      </c>
    </row>
    <row r="100" spans="1:18" x14ac:dyDescent="0.25">
      <c r="A100" s="27">
        <f t="shared" si="22"/>
        <v>46023</v>
      </c>
      <c r="B100" s="28">
        <v>87</v>
      </c>
      <c r="C100" s="10">
        <f t="shared" si="12"/>
        <v>71570.243129302427</v>
      </c>
      <c r="D100" s="29">
        <f t="shared" si="13"/>
        <v>262.42</v>
      </c>
      <c r="E100" s="29">
        <f t="shared" si="17"/>
        <v>929.10235870158806</v>
      </c>
      <c r="F100" s="29">
        <f t="shared" si="20"/>
        <v>1191.53</v>
      </c>
      <c r="G100" s="29">
        <f t="shared" si="14"/>
        <v>70641.140770600832</v>
      </c>
      <c r="L100" s="76">
        <f t="shared" si="23"/>
        <v>46023</v>
      </c>
      <c r="M100" s="62">
        <v>87</v>
      </c>
      <c r="N100" s="55">
        <f t="shared" si="15"/>
        <v>5933.549520022988</v>
      </c>
      <c r="O100" s="77">
        <f t="shared" si="18"/>
        <v>21.76</v>
      </c>
      <c r="P100" s="77">
        <f t="shared" si="19"/>
        <v>164.18329207800844</v>
      </c>
      <c r="Q100" s="77">
        <f t="shared" si="21"/>
        <v>185.94</v>
      </c>
      <c r="R100" s="77">
        <f t="shared" si="16"/>
        <v>5769.36622794498</v>
      </c>
    </row>
    <row r="101" spans="1:18" x14ac:dyDescent="0.25">
      <c r="A101" s="27">
        <f t="shared" si="22"/>
        <v>46054</v>
      </c>
      <c r="B101" s="28">
        <v>88</v>
      </c>
      <c r="C101" s="10">
        <f t="shared" si="12"/>
        <v>70641.140770600832</v>
      </c>
      <c r="D101" s="29">
        <f t="shared" si="13"/>
        <v>259.02</v>
      </c>
      <c r="E101" s="29">
        <f t="shared" si="17"/>
        <v>932.50906735016065</v>
      </c>
      <c r="F101" s="29">
        <f t="shared" si="20"/>
        <v>1191.53</v>
      </c>
      <c r="G101" s="29">
        <f t="shared" si="14"/>
        <v>69708.631703250678</v>
      </c>
      <c r="L101" s="76">
        <f t="shared" si="23"/>
        <v>46054</v>
      </c>
      <c r="M101" s="62">
        <v>88</v>
      </c>
      <c r="N101" s="55">
        <f t="shared" si="15"/>
        <v>5769.36622794498</v>
      </c>
      <c r="O101" s="77">
        <f t="shared" si="18"/>
        <v>21.15</v>
      </c>
      <c r="P101" s="77">
        <f t="shared" si="19"/>
        <v>164.78529748229445</v>
      </c>
      <c r="Q101" s="77">
        <f t="shared" si="21"/>
        <v>185.94</v>
      </c>
      <c r="R101" s="77">
        <f t="shared" si="16"/>
        <v>5604.5809304626855</v>
      </c>
    </row>
    <row r="102" spans="1:18" x14ac:dyDescent="0.25">
      <c r="A102" s="27">
        <f t="shared" si="22"/>
        <v>46082</v>
      </c>
      <c r="B102" s="28">
        <v>89</v>
      </c>
      <c r="C102" s="10">
        <f t="shared" si="12"/>
        <v>69708.631703250678</v>
      </c>
      <c r="D102" s="29">
        <f t="shared" si="13"/>
        <v>255.6</v>
      </c>
      <c r="E102" s="29">
        <f t="shared" si="17"/>
        <v>935.9282672637778</v>
      </c>
      <c r="F102" s="29">
        <f t="shared" si="20"/>
        <v>1191.53</v>
      </c>
      <c r="G102" s="29">
        <f t="shared" si="14"/>
        <v>68772.703435986899</v>
      </c>
      <c r="L102" s="76">
        <f t="shared" si="23"/>
        <v>46082</v>
      </c>
      <c r="M102" s="62">
        <v>89</v>
      </c>
      <c r="N102" s="55">
        <f t="shared" si="15"/>
        <v>5604.5809304626855</v>
      </c>
      <c r="O102" s="77">
        <f t="shared" si="18"/>
        <v>20.55</v>
      </c>
      <c r="P102" s="77">
        <f t="shared" si="19"/>
        <v>165.38951023972953</v>
      </c>
      <c r="Q102" s="77">
        <f t="shared" si="21"/>
        <v>185.94</v>
      </c>
      <c r="R102" s="77">
        <f t="shared" si="16"/>
        <v>5439.1914202229564</v>
      </c>
    </row>
    <row r="103" spans="1:18" x14ac:dyDescent="0.25">
      <c r="A103" s="27">
        <f t="shared" si="22"/>
        <v>46113</v>
      </c>
      <c r="B103" s="28">
        <v>90</v>
      </c>
      <c r="C103" s="10">
        <f t="shared" si="12"/>
        <v>68772.703435986899</v>
      </c>
      <c r="D103" s="29">
        <f t="shared" si="13"/>
        <v>252.17</v>
      </c>
      <c r="E103" s="29">
        <f t="shared" si="17"/>
        <v>939.36000424374492</v>
      </c>
      <c r="F103" s="29">
        <f t="shared" si="20"/>
        <v>1191.53</v>
      </c>
      <c r="G103" s="29">
        <f t="shared" si="14"/>
        <v>67833.343431743153</v>
      </c>
      <c r="L103" s="76">
        <f t="shared" si="23"/>
        <v>46113</v>
      </c>
      <c r="M103" s="62">
        <v>90</v>
      </c>
      <c r="N103" s="55">
        <f t="shared" si="15"/>
        <v>5439.1914202229564</v>
      </c>
      <c r="O103" s="77">
        <f t="shared" si="18"/>
        <v>19.940000000000001</v>
      </c>
      <c r="P103" s="77">
        <f t="shared" si="19"/>
        <v>165.99593844394187</v>
      </c>
      <c r="Q103" s="77">
        <f t="shared" si="21"/>
        <v>185.94</v>
      </c>
      <c r="R103" s="77">
        <f t="shared" si="16"/>
        <v>5273.1954817790147</v>
      </c>
    </row>
    <row r="104" spans="1:18" x14ac:dyDescent="0.25">
      <c r="A104" s="27">
        <f t="shared" si="22"/>
        <v>46143</v>
      </c>
      <c r="B104" s="28">
        <v>91</v>
      </c>
      <c r="C104" s="10">
        <f t="shared" si="12"/>
        <v>67833.343431743153</v>
      </c>
      <c r="D104" s="29">
        <f t="shared" si="13"/>
        <v>248.72</v>
      </c>
      <c r="E104" s="29">
        <f t="shared" si="17"/>
        <v>942.8043242593053</v>
      </c>
      <c r="F104" s="29">
        <f t="shared" si="20"/>
        <v>1191.53</v>
      </c>
      <c r="G104" s="29">
        <f t="shared" si="14"/>
        <v>66890.539107483841</v>
      </c>
      <c r="L104" s="76">
        <f t="shared" si="23"/>
        <v>46143</v>
      </c>
      <c r="M104" s="62">
        <v>91</v>
      </c>
      <c r="N104" s="55">
        <f t="shared" si="15"/>
        <v>5273.1954817790147</v>
      </c>
      <c r="O104" s="77">
        <f t="shared" si="18"/>
        <v>19.34</v>
      </c>
      <c r="P104" s="77">
        <f t="shared" si="19"/>
        <v>166.6045902182363</v>
      </c>
      <c r="Q104" s="77">
        <f t="shared" si="21"/>
        <v>185.94</v>
      </c>
      <c r="R104" s="77">
        <f t="shared" si="16"/>
        <v>5106.5908915607788</v>
      </c>
    </row>
    <row r="105" spans="1:18" x14ac:dyDescent="0.25">
      <c r="A105" s="27">
        <f t="shared" si="22"/>
        <v>46174</v>
      </c>
      <c r="B105" s="28">
        <v>92</v>
      </c>
      <c r="C105" s="10">
        <f t="shared" si="12"/>
        <v>66890.539107483841</v>
      </c>
      <c r="D105" s="29">
        <f t="shared" si="13"/>
        <v>245.27</v>
      </c>
      <c r="E105" s="29">
        <f t="shared" si="17"/>
        <v>946.26127344825613</v>
      </c>
      <c r="F105" s="29">
        <f t="shared" si="20"/>
        <v>1191.53</v>
      </c>
      <c r="G105" s="29">
        <f t="shared" si="14"/>
        <v>65944.277834035587</v>
      </c>
      <c r="L105" s="76">
        <f t="shared" si="23"/>
        <v>46174</v>
      </c>
      <c r="M105" s="62">
        <v>92</v>
      </c>
      <c r="N105" s="55">
        <f t="shared" si="15"/>
        <v>5106.5908915607788</v>
      </c>
      <c r="O105" s="77">
        <f t="shared" si="18"/>
        <v>18.72</v>
      </c>
      <c r="P105" s="77">
        <f t="shared" si="19"/>
        <v>167.21547371570321</v>
      </c>
      <c r="Q105" s="77">
        <f t="shared" si="21"/>
        <v>185.94</v>
      </c>
      <c r="R105" s="77">
        <f t="shared" si="16"/>
        <v>4939.3754178450754</v>
      </c>
    </row>
    <row r="106" spans="1:18" x14ac:dyDescent="0.25">
      <c r="A106" s="27">
        <f t="shared" si="22"/>
        <v>46204</v>
      </c>
      <c r="B106" s="28">
        <v>93</v>
      </c>
      <c r="C106" s="10">
        <f t="shared" si="12"/>
        <v>65944.277834035587</v>
      </c>
      <c r="D106" s="29">
        <f t="shared" si="13"/>
        <v>241.8</v>
      </c>
      <c r="E106" s="29">
        <f t="shared" si="17"/>
        <v>949.73089811756643</v>
      </c>
      <c r="F106" s="29">
        <f t="shared" si="20"/>
        <v>1191.53</v>
      </c>
      <c r="G106" s="29">
        <f t="shared" si="14"/>
        <v>64994.546935918021</v>
      </c>
      <c r="L106" s="76">
        <f t="shared" si="23"/>
        <v>46204</v>
      </c>
      <c r="M106" s="62">
        <v>93</v>
      </c>
      <c r="N106" s="55">
        <f t="shared" si="15"/>
        <v>4939.3754178450754</v>
      </c>
      <c r="O106" s="77">
        <f t="shared" si="18"/>
        <v>18.11</v>
      </c>
      <c r="P106" s="77">
        <f t="shared" si="19"/>
        <v>167.82859711932741</v>
      </c>
      <c r="Q106" s="77">
        <f t="shared" si="21"/>
        <v>185.94</v>
      </c>
      <c r="R106" s="77">
        <f t="shared" si="16"/>
        <v>4771.5468207257481</v>
      </c>
    </row>
    <row r="107" spans="1:18" x14ac:dyDescent="0.25">
      <c r="A107" s="27">
        <f t="shared" si="22"/>
        <v>46235</v>
      </c>
      <c r="B107" s="28">
        <v>94</v>
      </c>
      <c r="C107" s="10">
        <f t="shared" si="12"/>
        <v>64994.546935918021</v>
      </c>
      <c r="D107" s="29">
        <f t="shared" si="13"/>
        <v>238.31</v>
      </c>
      <c r="E107" s="29">
        <f t="shared" si="17"/>
        <v>953.21324474399751</v>
      </c>
      <c r="F107" s="29">
        <f t="shared" si="20"/>
        <v>1191.53</v>
      </c>
      <c r="G107" s="29">
        <f t="shared" si="14"/>
        <v>64041.333691174026</v>
      </c>
      <c r="L107" s="76">
        <f t="shared" si="23"/>
        <v>46235</v>
      </c>
      <c r="M107" s="62">
        <v>94</v>
      </c>
      <c r="N107" s="55">
        <f t="shared" si="15"/>
        <v>4771.5468207257481</v>
      </c>
      <c r="O107" s="77">
        <f t="shared" si="18"/>
        <v>17.5</v>
      </c>
      <c r="P107" s="77">
        <f t="shared" si="19"/>
        <v>168.4439686420983</v>
      </c>
      <c r="Q107" s="77">
        <f t="shared" si="21"/>
        <v>185.94</v>
      </c>
      <c r="R107" s="77">
        <f t="shared" si="16"/>
        <v>4603.1028520836499</v>
      </c>
    </row>
    <row r="108" spans="1:18" x14ac:dyDescent="0.25">
      <c r="A108" s="27">
        <f t="shared" si="22"/>
        <v>46266</v>
      </c>
      <c r="B108" s="28">
        <v>95</v>
      </c>
      <c r="C108" s="10">
        <f t="shared" si="12"/>
        <v>64041.333691174026</v>
      </c>
      <c r="D108" s="29">
        <f t="shared" si="13"/>
        <v>234.82</v>
      </c>
      <c r="E108" s="29">
        <f t="shared" si="17"/>
        <v>956.70835997472557</v>
      </c>
      <c r="F108" s="29">
        <f t="shared" si="20"/>
        <v>1191.53</v>
      </c>
      <c r="G108" s="29">
        <f t="shared" si="14"/>
        <v>63084.625331199299</v>
      </c>
      <c r="L108" s="76">
        <f t="shared" si="23"/>
        <v>46266</v>
      </c>
      <c r="M108" s="62">
        <v>95</v>
      </c>
      <c r="N108" s="55">
        <f t="shared" si="15"/>
        <v>4603.1028520836499</v>
      </c>
      <c r="O108" s="77">
        <f t="shared" si="18"/>
        <v>16.88</v>
      </c>
      <c r="P108" s="77">
        <f t="shared" si="19"/>
        <v>169.06159652711932</v>
      </c>
      <c r="Q108" s="77">
        <f t="shared" si="21"/>
        <v>185.94</v>
      </c>
      <c r="R108" s="77">
        <f t="shared" si="16"/>
        <v>4434.0412555565308</v>
      </c>
    </row>
    <row r="109" spans="1:18" x14ac:dyDescent="0.25">
      <c r="A109" s="27">
        <f t="shared" si="22"/>
        <v>46296</v>
      </c>
      <c r="B109" s="28">
        <v>96</v>
      </c>
      <c r="C109" s="10">
        <f t="shared" si="12"/>
        <v>63084.625331199299</v>
      </c>
      <c r="D109" s="29">
        <f t="shared" si="13"/>
        <v>231.31</v>
      </c>
      <c r="E109" s="29">
        <f t="shared" si="17"/>
        <v>960.21629062796615</v>
      </c>
      <c r="F109" s="29">
        <f t="shared" si="20"/>
        <v>1191.53</v>
      </c>
      <c r="G109" s="29">
        <f t="shared" si="14"/>
        <v>62124.409040571336</v>
      </c>
      <c r="L109" s="76">
        <f t="shared" si="23"/>
        <v>46296</v>
      </c>
      <c r="M109" s="62">
        <v>96</v>
      </c>
      <c r="N109" s="55">
        <f t="shared" si="15"/>
        <v>4434.0412555565308</v>
      </c>
      <c r="O109" s="77">
        <f t="shared" si="18"/>
        <v>16.260000000000002</v>
      </c>
      <c r="P109" s="77">
        <f t="shared" si="19"/>
        <v>169.68148904771877</v>
      </c>
      <c r="Q109" s="77">
        <f t="shared" si="21"/>
        <v>185.94</v>
      </c>
      <c r="R109" s="77">
        <f t="shared" si="16"/>
        <v>4264.3597665088118</v>
      </c>
    </row>
    <row r="110" spans="1:18" x14ac:dyDescent="0.25">
      <c r="A110" s="27">
        <f t="shared" si="22"/>
        <v>46327</v>
      </c>
      <c r="B110" s="28">
        <v>97</v>
      </c>
      <c r="C110" s="10">
        <f t="shared" si="12"/>
        <v>62124.409040571336</v>
      </c>
      <c r="D110" s="29">
        <f t="shared" si="13"/>
        <v>227.79</v>
      </c>
      <c r="E110" s="29">
        <f t="shared" si="17"/>
        <v>963.73708369360202</v>
      </c>
      <c r="F110" s="29">
        <f t="shared" si="20"/>
        <v>1191.53</v>
      </c>
      <c r="G110" s="29">
        <f t="shared" si="14"/>
        <v>61160.671956877733</v>
      </c>
      <c r="L110" s="76">
        <f t="shared" si="23"/>
        <v>46327</v>
      </c>
      <c r="M110" s="62">
        <v>97</v>
      </c>
      <c r="N110" s="55">
        <f t="shared" si="15"/>
        <v>4264.3597665088118</v>
      </c>
      <c r="O110" s="77">
        <f t="shared" si="18"/>
        <v>15.64</v>
      </c>
      <c r="P110" s="77">
        <f t="shared" si="19"/>
        <v>170.3036545075604</v>
      </c>
      <c r="Q110" s="77">
        <f t="shared" si="21"/>
        <v>185.94</v>
      </c>
      <c r="R110" s="77">
        <f t="shared" si="16"/>
        <v>4094.0561120012517</v>
      </c>
    </row>
    <row r="111" spans="1:18" x14ac:dyDescent="0.25">
      <c r="A111" s="27">
        <f t="shared" si="22"/>
        <v>46357</v>
      </c>
      <c r="B111" s="28">
        <v>98</v>
      </c>
      <c r="C111" s="10">
        <f t="shared" si="12"/>
        <v>61160.671956877733</v>
      </c>
      <c r="D111" s="29">
        <f t="shared" si="13"/>
        <v>224.26</v>
      </c>
      <c r="E111" s="29">
        <f t="shared" si="17"/>
        <v>967.270786333812</v>
      </c>
      <c r="F111" s="29">
        <f t="shared" si="20"/>
        <v>1191.53</v>
      </c>
      <c r="G111" s="29">
        <f t="shared" si="14"/>
        <v>60193.401170543919</v>
      </c>
      <c r="L111" s="76">
        <f t="shared" si="23"/>
        <v>46357</v>
      </c>
      <c r="M111" s="62">
        <v>98</v>
      </c>
      <c r="N111" s="55">
        <f t="shared" si="15"/>
        <v>4094.0561120012517</v>
      </c>
      <c r="O111" s="77">
        <f t="shared" si="18"/>
        <v>15.01</v>
      </c>
      <c r="P111" s="77">
        <f t="shared" si="19"/>
        <v>170.92810124075478</v>
      </c>
      <c r="Q111" s="77">
        <f t="shared" si="21"/>
        <v>185.94</v>
      </c>
      <c r="R111" s="77">
        <f t="shared" si="16"/>
        <v>3923.1280107604971</v>
      </c>
    </row>
    <row r="112" spans="1:18" x14ac:dyDescent="0.25">
      <c r="A112" s="27">
        <f t="shared" si="22"/>
        <v>46388</v>
      </c>
      <c r="B112" s="28">
        <v>99</v>
      </c>
      <c r="C112" s="10">
        <f t="shared" si="12"/>
        <v>60193.401170543919</v>
      </c>
      <c r="D112" s="29">
        <f t="shared" si="13"/>
        <v>220.71</v>
      </c>
      <c r="E112" s="29">
        <f t="shared" si="17"/>
        <v>970.8174458837027</v>
      </c>
      <c r="F112" s="29">
        <f t="shared" si="20"/>
        <v>1191.53</v>
      </c>
      <c r="G112" s="29">
        <f t="shared" si="14"/>
        <v>59222.583724660217</v>
      </c>
      <c r="L112" s="76">
        <f t="shared" si="23"/>
        <v>46388</v>
      </c>
      <c r="M112" s="62">
        <v>99</v>
      </c>
      <c r="N112" s="55">
        <f t="shared" si="15"/>
        <v>3923.1280107604971</v>
      </c>
      <c r="O112" s="77">
        <f t="shared" si="18"/>
        <v>14.38</v>
      </c>
      <c r="P112" s="77">
        <f t="shared" si="19"/>
        <v>171.5548376119709</v>
      </c>
      <c r="Q112" s="77">
        <f t="shared" si="21"/>
        <v>185.94</v>
      </c>
      <c r="R112" s="77">
        <f t="shared" si="16"/>
        <v>3751.5731731485262</v>
      </c>
    </row>
    <row r="113" spans="1:18" x14ac:dyDescent="0.25">
      <c r="A113" s="27">
        <f t="shared" si="22"/>
        <v>46419</v>
      </c>
      <c r="B113" s="28">
        <v>100</v>
      </c>
      <c r="C113" s="10">
        <f t="shared" si="12"/>
        <v>59222.583724660217</v>
      </c>
      <c r="D113" s="29">
        <f t="shared" si="13"/>
        <v>217.15</v>
      </c>
      <c r="E113" s="29">
        <f t="shared" si="17"/>
        <v>974.37710985194269</v>
      </c>
      <c r="F113" s="29">
        <f t="shared" si="20"/>
        <v>1191.53</v>
      </c>
      <c r="G113" s="29">
        <f t="shared" si="14"/>
        <v>58248.206614808274</v>
      </c>
      <c r="L113" s="76">
        <f t="shared" si="23"/>
        <v>46419</v>
      </c>
      <c r="M113" s="62">
        <v>100</v>
      </c>
      <c r="N113" s="55">
        <f t="shared" si="15"/>
        <v>3751.5731731485262</v>
      </c>
      <c r="O113" s="77">
        <f t="shared" si="18"/>
        <v>13.76</v>
      </c>
      <c r="P113" s="77">
        <f t="shared" si="19"/>
        <v>172.18387201654809</v>
      </c>
      <c r="Q113" s="77">
        <f t="shared" si="21"/>
        <v>185.94</v>
      </c>
      <c r="R113" s="77">
        <f t="shared" si="16"/>
        <v>3579.3893011319778</v>
      </c>
    </row>
    <row r="114" spans="1:18" x14ac:dyDescent="0.25">
      <c r="A114" s="27">
        <f t="shared" si="22"/>
        <v>46447</v>
      </c>
      <c r="B114" s="28">
        <v>101</v>
      </c>
      <c r="C114" s="10">
        <f t="shared" si="12"/>
        <v>58248.206614808274</v>
      </c>
      <c r="D114" s="29">
        <f t="shared" si="13"/>
        <v>213.58</v>
      </c>
      <c r="E114" s="29">
        <f t="shared" si="17"/>
        <v>977.94982592139991</v>
      </c>
      <c r="F114" s="29">
        <f t="shared" si="20"/>
        <v>1191.53</v>
      </c>
      <c r="G114" s="29">
        <f t="shared" si="14"/>
        <v>57270.256788886873</v>
      </c>
      <c r="L114" s="76">
        <f t="shared" si="23"/>
        <v>46447</v>
      </c>
      <c r="M114" s="62">
        <v>101</v>
      </c>
      <c r="N114" s="55">
        <f t="shared" si="15"/>
        <v>3579.3893011319778</v>
      </c>
      <c r="O114" s="77">
        <f t="shared" si="18"/>
        <v>13.12</v>
      </c>
      <c r="P114" s="77">
        <f t="shared" si="19"/>
        <v>172.81521288060878</v>
      </c>
      <c r="Q114" s="77">
        <f t="shared" si="21"/>
        <v>185.94</v>
      </c>
      <c r="R114" s="77">
        <f t="shared" si="16"/>
        <v>3406.5740882513692</v>
      </c>
    </row>
    <row r="115" spans="1:18" x14ac:dyDescent="0.25">
      <c r="A115" s="27">
        <f t="shared" si="22"/>
        <v>46478</v>
      </c>
      <c r="B115" s="28">
        <v>102</v>
      </c>
      <c r="C115" s="10">
        <f t="shared" si="12"/>
        <v>57270.256788886873</v>
      </c>
      <c r="D115" s="29">
        <f t="shared" si="13"/>
        <v>209.99</v>
      </c>
      <c r="E115" s="29">
        <f t="shared" si="17"/>
        <v>981.53564194977832</v>
      </c>
      <c r="F115" s="29">
        <f t="shared" si="20"/>
        <v>1191.53</v>
      </c>
      <c r="G115" s="29">
        <f t="shared" si="14"/>
        <v>56288.721146937096</v>
      </c>
      <c r="L115" s="76">
        <f t="shared" si="23"/>
        <v>46478</v>
      </c>
      <c r="M115" s="62">
        <v>102</v>
      </c>
      <c r="N115" s="55">
        <f t="shared" si="15"/>
        <v>3406.5740882513692</v>
      </c>
      <c r="O115" s="77">
        <f t="shared" si="18"/>
        <v>12.49</v>
      </c>
      <c r="P115" s="77">
        <f t="shared" si="19"/>
        <v>173.44886866117105</v>
      </c>
      <c r="Q115" s="77">
        <f t="shared" si="21"/>
        <v>185.94</v>
      </c>
      <c r="R115" s="77">
        <f t="shared" si="16"/>
        <v>3233.125219590198</v>
      </c>
    </row>
    <row r="116" spans="1:18" x14ac:dyDescent="0.25">
      <c r="A116" s="27">
        <f t="shared" si="22"/>
        <v>46508</v>
      </c>
      <c r="B116" s="28">
        <v>103</v>
      </c>
      <c r="C116" s="10">
        <f t="shared" si="12"/>
        <v>56288.721146937096</v>
      </c>
      <c r="D116" s="29">
        <f t="shared" si="13"/>
        <v>206.39</v>
      </c>
      <c r="E116" s="29">
        <f t="shared" si="17"/>
        <v>985.13460597026096</v>
      </c>
      <c r="F116" s="29">
        <f t="shared" si="20"/>
        <v>1191.53</v>
      </c>
      <c r="G116" s="29">
        <f t="shared" si="14"/>
        <v>55303.586540966833</v>
      </c>
      <c r="L116" s="76">
        <f t="shared" si="23"/>
        <v>46508</v>
      </c>
      <c r="M116" s="62">
        <v>103</v>
      </c>
      <c r="N116" s="55">
        <f t="shared" si="15"/>
        <v>3233.125219590198</v>
      </c>
      <c r="O116" s="77">
        <f t="shared" si="18"/>
        <v>11.85</v>
      </c>
      <c r="P116" s="77">
        <f t="shared" si="19"/>
        <v>174.08484784626197</v>
      </c>
      <c r="Q116" s="77">
        <f t="shared" si="21"/>
        <v>185.94</v>
      </c>
      <c r="R116" s="77">
        <f t="shared" si="16"/>
        <v>3059.0403717439358</v>
      </c>
    </row>
    <row r="117" spans="1:18" x14ac:dyDescent="0.25">
      <c r="A117" s="27">
        <f t="shared" si="22"/>
        <v>46539</v>
      </c>
      <c r="B117" s="28">
        <v>104</v>
      </c>
      <c r="C117" s="10">
        <f t="shared" si="12"/>
        <v>55303.586540966833</v>
      </c>
      <c r="D117" s="29">
        <f t="shared" si="13"/>
        <v>202.78</v>
      </c>
      <c r="E117" s="29">
        <f t="shared" si="17"/>
        <v>988.74676619215177</v>
      </c>
      <c r="F117" s="29">
        <f t="shared" si="20"/>
        <v>1191.53</v>
      </c>
      <c r="G117" s="29">
        <f t="shared" si="14"/>
        <v>54314.839774774679</v>
      </c>
      <c r="L117" s="76">
        <f t="shared" si="23"/>
        <v>46539</v>
      </c>
      <c r="M117" s="62">
        <v>104</v>
      </c>
      <c r="N117" s="55">
        <f t="shared" si="15"/>
        <v>3059.0403717439358</v>
      </c>
      <c r="O117" s="77">
        <f t="shared" si="18"/>
        <v>11.22</v>
      </c>
      <c r="P117" s="77">
        <f t="shared" si="19"/>
        <v>174.72315895503161</v>
      </c>
      <c r="Q117" s="77">
        <f t="shared" si="21"/>
        <v>185.94</v>
      </c>
      <c r="R117" s="77">
        <f t="shared" si="16"/>
        <v>2884.3172127889043</v>
      </c>
    </row>
    <row r="118" spans="1:18" x14ac:dyDescent="0.25">
      <c r="A118" s="27">
        <f t="shared" si="22"/>
        <v>46569</v>
      </c>
      <c r="B118" s="28">
        <v>105</v>
      </c>
      <c r="C118" s="10">
        <f t="shared" si="12"/>
        <v>54314.839774774679</v>
      </c>
      <c r="D118" s="29">
        <f t="shared" si="13"/>
        <v>199.15</v>
      </c>
      <c r="E118" s="29">
        <f t="shared" si="17"/>
        <v>992.37217100152304</v>
      </c>
      <c r="F118" s="29">
        <f t="shared" si="20"/>
        <v>1191.53</v>
      </c>
      <c r="G118" s="29">
        <f t="shared" si="14"/>
        <v>53322.467603773155</v>
      </c>
      <c r="L118" s="76">
        <f t="shared" si="23"/>
        <v>46569</v>
      </c>
      <c r="M118" s="62">
        <v>105</v>
      </c>
      <c r="N118" s="55">
        <f t="shared" si="15"/>
        <v>2884.3172127889043</v>
      </c>
      <c r="O118" s="77">
        <f t="shared" si="18"/>
        <v>10.58</v>
      </c>
      <c r="P118" s="77">
        <f t="shared" si="19"/>
        <v>175.36381053786673</v>
      </c>
      <c r="Q118" s="77">
        <f t="shared" si="21"/>
        <v>185.94</v>
      </c>
      <c r="R118" s="77">
        <f t="shared" si="16"/>
        <v>2708.9534022510375</v>
      </c>
    </row>
    <row r="119" spans="1:18" x14ac:dyDescent="0.25">
      <c r="A119" s="27">
        <f t="shared" si="22"/>
        <v>46600</v>
      </c>
      <c r="B119" s="28">
        <v>106</v>
      </c>
      <c r="C119" s="10">
        <f t="shared" si="12"/>
        <v>53322.467603773155</v>
      </c>
      <c r="D119" s="29">
        <f t="shared" si="13"/>
        <v>195.52</v>
      </c>
      <c r="E119" s="29">
        <f t="shared" si="17"/>
        <v>996.01086896186212</v>
      </c>
      <c r="F119" s="29">
        <f t="shared" si="20"/>
        <v>1191.53</v>
      </c>
      <c r="G119" s="29">
        <f t="shared" si="14"/>
        <v>52326.456734811291</v>
      </c>
      <c r="L119" s="76">
        <f t="shared" si="23"/>
        <v>46600</v>
      </c>
      <c r="M119" s="62">
        <v>106</v>
      </c>
      <c r="N119" s="55">
        <f t="shared" si="15"/>
        <v>2708.9534022510375</v>
      </c>
      <c r="O119" s="77">
        <f t="shared" si="18"/>
        <v>9.93</v>
      </c>
      <c r="P119" s="77">
        <f t="shared" si="19"/>
        <v>176.00681117650558</v>
      </c>
      <c r="Q119" s="77">
        <f t="shared" si="21"/>
        <v>185.94</v>
      </c>
      <c r="R119" s="77">
        <f t="shared" si="16"/>
        <v>2532.9465910745321</v>
      </c>
    </row>
    <row r="120" spans="1:18" x14ac:dyDescent="0.25">
      <c r="A120" s="27">
        <f t="shared" si="22"/>
        <v>46631</v>
      </c>
      <c r="B120" s="28">
        <v>107</v>
      </c>
      <c r="C120" s="10">
        <f t="shared" si="12"/>
        <v>52326.456734811291</v>
      </c>
      <c r="D120" s="29">
        <f t="shared" si="13"/>
        <v>191.86</v>
      </c>
      <c r="E120" s="29">
        <f t="shared" si="17"/>
        <v>999.6629088147223</v>
      </c>
      <c r="F120" s="29">
        <f t="shared" si="20"/>
        <v>1191.53</v>
      </c>
      <c r="G120" s="29">
        <f t="shared" si="14"/>
        <v>51326.793825996567</v>
      </c>
      <c r="L120" s="76">
        <f t="shared" si="23"/>
        <v>46631</v>
      </c>
      <c r="M120" s="62">
        <v>107</v>
      </c>
      <c r="N120" s="55">
        <f t="shared" si="15"/>
        <v>2532.9465910745321</v>
      </c>
      <c r="O120" s="77">
        <f t="shared" si="18"/>
        <v>9.2899999999999991</v>
      </c>
      <c r="P120" s="77">
        <f t="shared" si="19"/>
        <v>176.65216948415278</v>
      </c>
      <c r="Q120" s="77">
        <f t="shared" si="21"/>
        <v>185.94</v>
      </c>
      <c r="R120" s="77">
        <f t="shared" si="16"/>
        <v>2356.2944215903794</v>
      </c>
    </row>
    <row r="121" spans="1:18" x14ac:dyDescent="0.25">
      <c r="A121" s="27">
        <f t="shared" si="22"/>
        <v>46661</v>
      </c>
      <c r="B121" s="28">
        <v>108</v>
      </c>
      <c r="C121" s="10">
        <f t="shared" si="12"/>
        <v>51326.793825996567</v>
      </c>
      <c r="D121" s="29">
        <f t="shared" si="13"/>
        <v>188.2</v>
      </c>
      <c r="E121" s="29">
        <f t="shared" si="17"/>
        <v>1003.328339480376</v>
      </c>
      <c r="F121" s="29">
        <f t="shared" si="20"/>
        <v>1191.53</v>
      </c>
      <c r="G121" s="29">
        <f t="shared" si="14"/>
        <v>50323.465486516194</v>
      </c>
      <c r="L121" s="76">
        <f t="shared" si="23"/>
        <v>46661</v>
      </c>
      <c r="M121" s="62">
        <v>108</v>
      </c>
      <c r="N121" s="55">
        <f t="shared" si="15"/>
        <v>2356.2944215903794</v>
      </c>
      <c r="O121" s="77">
        <f t="shared" si="18"/>
        <v>8.64</v>
      </c>
      <c r="P121" s="77">
        <f t="shared" si="19"/>
        <v>177.29989410559466</v>
      </c>
      <c r="Q121" s="77">
        <f t="shared" si="21"/>
        <v>185.94</v>
      </c>
      <c r="R121" s="77">
        <f t="shared" si="16"/>
        <v>2178.9945274847846</v>
      </c>
    </row>
    <row r="122" spans="1:18" x14ac:dyDescent="0.25">
      <c r="A122" s="27">
        <f t="shared" si="22"/>
        <v>46692</v>
      </c>
      <c r="B122" s="28">
        <v>109</v>
      </c>
      <c r="C122" s="10">
        <f t="shared" si="12"/>
        <v>50323.465486516194</v>
      </c>
      <c r="D122" s="29">
        <f t="shared" si="13"/>
        <v>184.52</v>
      </c>
      <c r="E122" s="29">
        <f t="shared" si="17"/>
        <v>1007.0072100584708</v>
      </c>
      <c r="F122" s="29">
        <f t="shared" si="20"/>
        <v>1191.53</v>
      </c>
      <c r="G122" s="29">
        <f t="shared" si="14"/>
        <v>49316.458276457721</v>
      </c>
      <c r="L122" s="76">
        <f t="shared" si="23"/>
        <v>46692</v>
      </c>
      <c r="M122" s="62">
        <v>109</v>
      </c>
      <c r="N122" s="55">
        <f t="shared" si="15"/>
        <v>2178.9945274847846</v>
      </c>
      <c r="O122" s="77">
        <f t="shared" si="18"/>
        <v>7.99</v>
      </c>
      <c r="P122" s="77">
        <f t="shared" si="19"/>
        <v>177.94999371731515</v>
      </c>
      <c r="Q122" s="77">
        <f t="shared" si="21"/>
        <v>185.94</v>
      </c>
      <c r="R122" s="77">
        <f t="shared" si="16"/>
        <v>2001.0445337674694</v>
      </c>
    </row>
    <row r="123" spans="1:18" x14ac:dyDescent="0.25">
      <c r="A123" s="27">
        <f t="shared" si="22"/>
        <v>46722</v>
      </c>
      <c r="B123" s="28">
        <v>110</v>
      </c>
      <c r="C123" s="10">
        <f t="shared" si="12"/>
        <v>49316.458276457721</v>
      </c>
      <c r="D123" s="29">
        <f t="shared" si="13"/>
        <v>180.83</v>
      </c>
      <c r="E123" s="29">
        <f t="shared" si="17"/>
        <v>1010.6995698286853</v>
      </c>
      <c r="F123" s="29">
        <f t="shared" si="20"/>
        <v>1191.53</v>
      </c>
      <c r="G123" s="29">
        <f t="shared" si="14"/>
        <v>48305.758706629036</v>
      </c>
      <c r="L123" s="76">
        <f t="shared" si="23"/>
        <v>46722</v>
      </c>
      <c r="M123" s="62">
        <v>110</v>
      </c>
      <c r="N123" s="55">
        <f t="shared" si="15"/>
        <v>2001.0445337674694</v>
      </c>
      <c r="O123" s="77">
        <f t="shared" si="18"/>
        <v>7.34</v>
      </c>
      <c r="P123" s="77">
        <f t="shared" si="19"/>
        <v>178.602477027612</v>
      </c>
      <c r="Q123" s="77">
        <f t="shared" si="21"/>
        <v>185.94</v>
      </c>
      <c r="R123" s="77">
        <f t="shared" si="16"/>
        <v>1822.4420567398574</v>
      </c>
    </row>
    <row r="124" spans="1:18" x14ac:dyDescent="0.25">
      <c r="A124" s="27">
        <f t="shared" si="22"/>
        <v>46753</v>
      </c>
      <c r="B124" s="28">
        <v>111</v>
      </c>
      <c r="C124" s="10">
        <f t="shared" si="12"/>
        <v>48305.758706629036</v>
      </c>
      <c r="D124" s="29">
        <f t="shared" si="13"/>
        <v>177.12</v>
      </c>
      <c r="E124" s="29">
        <f t="shared" si="17"/>
        <v>1014.4054682513903</v>
      </c>
      <c r="F124" s="29">
        <f t="shared" si="20"/>
        <v>1191.53</v>
      </c>
      <c r="G124" s="29">
        <f t="shared" si="14"/>
        <v>47291.353238377647</v>
      </c>
      <c r="L124" s="76">
        <f t="shared" si="23"/>
        <v>46753</v>
      </c>
      <c r="M124" s="62">
        <v>111</v>
      </c>
      <c r="N124" s="55">
        <f t="shared" si="15"/>
        <v>1822.4420567398574</v>
      </c>
      <c r="O124" s="77">
        <f t="shared" si="18"/>
        <v>6.68</v>
      </c>
      <c r="P124" s="77">
        <f t="shared" si="19"/>
        <v>179.25735277671322</v>
      </c>
      <c r="Q124" s="77">
        <f t="shared" si="21"/>
        <v>185.94</v>
      </c>
      <c r="R124" s="77">
        <f t="shared" si="16"/>
        <v>1643.1847039631443</v>
      </c>
    </row>
    <row r="125" spans="1:18" x14ac:dyDescent="0.25">
      <c r="A125" s="27">
        <f t="shared" si="22"/>
        <v>46784</v>
      </c>
      <c r="B125" s="28">
        <v>112</v>
      </c>
      <c r="C125" s="10">
        <f t="shared" si="12"/>
        <v>47291.353238377647</v>
      </c>
      <c r="D125" s="29">
        <f t="shared" si="13"/>
        <v>173.4</v>
      </c>
      <c r="E125" s="29">
        <f t="shared" si="17"/>
        <v>1018.1249549683121</v>
      </c>
      <c r="F125" s="29">
        <f t="shared" si="20"/>
        <v>1191.53</v>
      </c>
      <c r="G125" s="29">
        <f t="shared" si="14"/>
        <v>46273.228283409335</v>
      </c>
      <c r="L125" s="76">
        <f t="shared" si="23"/>
        <v>46784</v>
      </c>
      <c r="M125" s="62">
        <v>112</v>
      </c>
      <c r="N125" s="55">
        <f t="shared" si="15"/>
        <v>1643.1847039631443</v>
      </c>
      <c r="O125" s="77">
        <f t="shared" si="18"/>
        <v>6.03</v>
      </c>
      <c r="P125" s="77">
        <f t="shared" si="19"/>
        <v>179.91462973689451</v>
      </c>
      <c r="Q125" s="77">
        <f t="shared" si="21"/>
        <v>185.94</v>
      </c>
      <c r="R125" s="77">
        <f t="shared" si="16"/>
        <v>1463.2700742262498</v>
      </c>
    </row>
    <row r="126" spans="1:18" x14ac:dyDescent="0.25">
      <c r="A126" s="27">
        <f t="shared" si="22"/>
        <v>46813</v>
      </c>
      <c r="B126" s="28">
        <v>113</v>
      </c>
      <c r="C126" s="10">
        <f t="shared" si="12"/>
        <v>46273.228283409335</v>
      </c>
      <c r="D126" s="29">
        <f t="shared" si="13"/>
        <v>169.67</v>
      </c>
      <c r="E126" s="29">
        <f t="shared" si="17"/>
        <v>1021.858079803196</v>
      </c>
      <c r="F126" s="29">
        <f t="shared" si="20"/>
        <v>1191.53</v>
      </c>
      <c r="G126" s="29">
        <f t="shared" si="14"/>
        <v>45251.370203606137</v>
      </c>
      <c r="L126" s="76">
        <f t="shared" si="23"/>
        <v>46813</v>
      </c>
      <c r="M126" s="62">
        <v>113</v>
      </c>
      <c r="N126" s="55">
        <f t="shared" si="15"/>
        <v>1463.2700742262498</v>
      </c>
      <c r="O126" s="77">
        <f t="shared" si="18"/>
        <v>5.37</v>
      </c>
      <c r="P126" s="77">
        <f t="shared" si="19"/>
        <v>180.57431671259647</v>
      </c>
      <c r="Q126" s="77">
        <f t="shared" si="21"/>
        <v>185.94</v>
      </c>
      <c r="R126" s="77">
        <f t="shared" si="16"/>
        <v>1282.6957575136532</v>
      </c>
    </row>
    <row r="127" spans="1:18" x14ac:dyDescent="0.25">
      <c r="A127" s="27">
        <f t="shared" si="22"/>
        <v>46844</v>
      </c>
      <c r="B127" s="28">
        <v>114</v>
      </c>
      <c r="C127" s="10">
        <f t="shared" si="12"/>
        <v>45251.370203606137</v>
      </c>
      <c r="D127" s="29">
        <f t="shared" si="13"/>
        <v>165.92</v>
      </c>
      <c r="E127" s="29">
        <f t="shared" si="17"/>
        <v>1025.6048927624743</v>
      </c>
      <c r="F127" s="29">
        <f t="shared" si="20"/>
        <v>1191.53</v>
      </c>
      <c r="G127" s="29">
        <f t="shared" si="14"/>
        <v>44225.765310843664</v>
      </c>
      <c r="L127" s="76">
        <f t="shared" si="23"/>
        <v>46844</v>
      </c>
      <c r="M127" s="62">
        <v>114</v>
      </c>
      <c r="N127" s="55">
        <f t="shared" si="15"/>
        <v>1282.6957575136532</v>
      </c>
      <c r="O127" s="77">
        <f t="shared" si="18"/>
        <v>4.7</v>
      </c>
      <c r="P127" s="77">
        <f t="shared" si="19"/>
        <v>181.23642254054266</v>
      </c>
      <c r="Q127" s="77">
        <f t="shared" si="21"/>
        <v>185.94</v>
      </c>
      <c r="R127" s="77">
        <f t="shared" si="16"/>
        <v>1101.4593349731106</v>
      </c>
    </row>
    <row r="128" spans="1:18" x14ac:dyDescent="0.25">
      <c r="A128" s="27">
        <f t="shared" si="22"/>
        <v>46874</v>
      </c>
      <c r="B128" s="28">
        <v>115</v>
      </c>
      <c r="C128" s="10">
        <f t="shared" si="12"/>
        <v>44225.765310843664</v>
      </c>
      <c r="D128" s="29">
        <f t="shared" si="13"/>
        <v>162.16</v>
      </c>
      <c r="E128" s="29">
        <f t="shared" si="17"/>
        <v>1029.3654440359367</v>
      </c>
      <c r="F128" s="29">
        <f t="shared" si="20"/>
        <v>1191.53</v>
      </c>
      <c r="G128" s="29">
        <f t="shared" si="14"/>
        <v>43196.399866807726</v>
      </c>
      <c r="L128" s="76">
        <f t="shared" si="23"/>
        <v>46874</v>
      </c>
      <c r="M128" s="62">
        <v>115</v>
      </c>
      <c r="N128" s="55">
        <f t="shared" si="15"/>
        <v>1101.4593349731106</v>
      </c>
      <c r="O128" s="77">
        <f t="shared" si="18"/>
        <v>4.04</v>
      </c>
      <c r="P128" s="77">
        <f t="shared" si="19"/>
        <v>181.90095608985797</v>
      </c>
      <c r="Q128" s="77">
        <f t="shared" si="21"/>
        <v>185.94</v>
      </c>
      <c r="R128" s="77">
        <f t="shared" si="16"/>
        <v>919.55837888325254</v>
      </c>
    </row>
    <row r="129" spans="1:18" x14ac:dyDescent="0.25">
      <c r="A129" s="27">
        <f t="shared" si="22"/>
        <v>46905</v>
      </c>
      <c r="B129" s="28">
        <v>116</v>
      </c>
      <c r="C129" s="10">
        <f t="shared" si="12"/>
        <v>43196.399866807726</v>
      </c>
      <c r="D129" s="29">
        <f t="shared" si="13"/>
        <v>158.38999999999999</v>
      </c>
      <c r="E129" s="29">
        <f t="shared" si="17"/>
        <v>1033.1397839974018</v>
      </c>
      <c r="F129" s="29">
        <f t="shared" si="20"/>
        <v>1191.53</v>
      </c>
      <c r="G129" s="29">
        <f t="shared" si="14"/>
        <v>42163.260082810324</v>
      </c>
      <c r="L129" s="76">
        <f t="shared" si="23"/>
        <v>46905</v>
      </c>
      <c r="M129" s="62">
        <v>116</v>
      </c>
      <c r="N129" s="55">
        <f t="shared" si="15"/>
        <v>919.55837888325254</v>
      </c>
      <c r="O129" s="77">
        <f t="shared" si="18"/>
        <v>3.37</v>
      </c>
      <c r="P129" s="77">
        <f t="shared" si="19"/>
        <v>182.56792626218746</v>
      </c>
      <c r="Q129" s="77">
        <f t="shared" si="21"/>
        <v>185.94</v>
      </c>
      <c r="R129" s="77">
        <f t="shared" si="16"/>
        <v>736.99045262106506</v>
      </c>
    </row>
    <row r="130" spans="1:18" x14ac:dyDescent="0.25">
      <c r="A130" s="27">
        <f t="shared" si="22"/>
        <v>46935</v>
      </c>
      <c r="B130" s="28">
        <v>117</v>
      </c>
      <c r="C130" s="10">
        <f t="shared" si="12"/>
        <v>42163.260082810324</v>
      </c>
      <c r="D130" s="29">
        <f t="shared" si="13"/>
        <v>154.6</v>
      </c>
      <c r="E130" s="29">
        <f t="shared" si="17"/>
        <v>1036.9279632053924</v>
      </c>
      <c r="F130" s="29">
        <f t="shared" si="20"/>
        <v>1191.53</v>
      </c>
      <c r="G130" s="29">
        <f t="shared" si="14"/>
        <v>41126.332119604929</v>
      </c>
      <c r="L130" s="76">
        <f t="shared" si="23"/>
        <v>46935</v>
      </c>
      <c r="M130" s="62">
        <v>117</v>
      </c>
      <c r="N130" s="55">
        <f t="shared" si="15"/>
        <v>736.99045262106506</v>
      </c>
      <c r="O130" s="77">
        <f t="shared" si="18"/>
        <v>2.7</v>
      </c>
      <c r="P130" s="77">
        <f t="shared" si="19"/>
        <v>183.2373419918155</v>
      </c>
      <c r="Q130" s="77">
        <f t="shared" si="21"/>
        <v>185.94</v>
      </c>
      <c r="R130" s="77">
        <f t="shared" si="16"/>
        <v>553.75311062924959</v>
      </c>
    </row>
    <row r="131" spans="1:18" x14ac:dyDescent="0.25">
      <c r="A131" s="27">
        <f t="shared" si="22"/>
        <v>46966</v>
      </c>
      <c r="B131" s="28">
        <v>118</v>
      </c>
      <c r="C131" s="10">
        <f t="shared" si="12"/>
        <v>41126.332119604929</v>
      </c>
      <c r="D131" s="29">
        <f t="shared" si="13"/>
        <v>150.80000000000001</v>
      </c>
      <c r="E131" s="29">
        <f t="shared" si="17"/>
        <v>1040.7300324038122</v>
      </c>
      <c r="F131" s="29">
        <f t="shared" si="20"/>
        <v>1191.53</v>
      </c>
      <c r="G131" s="29">
        <f t="shared" si="14"/>
        <v>40085.602087201114</v>
      </c>
      <c r="L131" s="76">
        <f t="shared" si="23"/>
        <v>46966</v>
      </c>
      <c r="M131" s="62">
        <v>118</v>
      </c>
      <c r="N131" s="55">
        <f t="shared" si="15"/>
        <v>553.75311062924959</v>
      </c>
      <c r="O131" s="77">
        <f t="shared" si="18"/>
        <v>2.0299999999999998</v>
      </c>
      <c r="P131" s="77">
        <f t="shared" si="19"/>
        <v>183.90921224578548</v>
      </c>
      <c r="Q131" s="77">
        <f t="shared" si="21"/>
        <v>185.94</v>
      </c>
      <c r="R131" s="77">
        <f t="shared" si="16"/>
        <v>369.84389838346408</v>
      </c>
    </row>
    <row r="132" spans="1:18" x14ac:dyDescent="0.25">
      <c r="A132" s="27">
        <f t="shared" si="22"/>
        <v>46997</v>
      </c>
      <c r="B132" s="28">
        <v>119</v>
      </c>
      <c r="C132" s="10">
        <f t="shared" si="12"/>
        <v>40085.602087201114</v>
      </c>
      <c r="D132" s="29">
        <f t="shared" si="13"/>
        <v>146.97999999999999</v>
      </c>
      <c r="E132" s="29">
        <f t="shared" si="17"/>
        <v>1044.5460425226261</v>
      </c>
      <c r="F132" s="29">
        <f t="shared" si="20"/>
        <v>1191.53</v>
      </c>
      <c r="G132" s="29">
        <f t="shared" si="14"/>
        <v>39041.056044678488</v>
      </c>
      <c r="L132" s="76">
        <f t="shared" si="23"/>
        <v>46997</v>
      </c>
      <c r="M132" s="62">
        <v>119</v>
      </c>
      <c r="N132" s="55">
        <f t="shared" si="15"/>
        <v>369.84389838346408</v>
      </c>
      <c r="O132" s="77">
        <f t="shared" si="18"/>
        <v>1.36</v>
      </c>
      <c r="P132" s="77">
        <f t="shared" si="19"/>
        <v>184.58354602402</v>
      </c>
      <c r="Q132" s="77">
        <f t="shared" si="21"/>
        <v>185.94</v>
      </c>
      <c r="R132" s="77">
        <f t="shared" si="16"/>
        <v>185.26035235944408</v>
      </c>
    </row>
    <row r="133" spans="1:18" x14ac:dyDescent="0.25">
      <c r="A133" s="27">
        <f t="shared" si="22"/>
        <v>47027</v>
      </c>
      <c r="B133" s="28">
        <v>120</v>
      </c>
      <c r="C133" s="10">
        <f t="shared" si="12"/>
        <v>39041.056044678488</v>
      </c>
      <c r="D133" s="29">
        <f t="shared" si="13"/>
        <v>143.15</v>
      </c>
      <c r="E133" s="29">
        <f t="shared" si="17"/>
        <v>1048.3760446785423</v>
      </c>
      <c r="F133" s="29">
        <f t="shared" si="20"/>
        <v>1191.53</v>
      </c>
      <c r="G133" s="29">
        <f t="shared" si="14"/>
        <v>37992.679999999942</v>
      </c>
      <c r="L133" s="76">
        <f t="shared" si="23"/>
        <v>47027</v>
      </c>
      <c r="M133" s="62">
        <v>120</v>
      </c>
      <c r="N133" s="55">
        <f t="shared" si="15"/>
        <v>185.26035235944408</v>
      </c>
      <c r="O133" s="77">
        <f t="shared" si="18"/>
        <v>0.68</v>
      </c>
      <c r="P133" s="77">
        <f t="shared" si="19"/>
        <v>185.26035235944144</v>
      </c>
      <c r="Q133" s="77">
        <f t="shared" si="21"/>
        <v>185.94</v>
      </c>
      <c r="R133" s="77">
        <f t="shared" si="16"/>
        <v>2.6432189770275727E-12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33"/>
  <sheetViews>
    <sheetView workbookViewId="0">
      <selection activeCell="K54" sqref="K54"/>
    </sheetView>
  </sheetViews>
  <sheetFormatPr defaultRowHeight="15" x14ac:dyDescent="0.25"/>
  <cols>
    <col min="1" max="1" width="9.140625" style="49"/>
    <col min="2" max="2" width="7.85546875" style="49" customWidth="1"/>
    <col min="3" max="3" width="14.7109375" style="49" customWidth="1"/>
    <col min="4" max="4" width="14.28515625" style="49" customWidth="1"/>
    <col min="5" max="7" width="14.7109375" style="49" customWidth="1"/>
    <col min="8" max="11" width="9.140625" style="49"/>
    <col min="12" max="12" width="9.140625" style="65"/>
    <col min="13" max="13" width="7.85546875" style="65" customWidth="1"/>
    <col min="14" max="14" width="14.7109375" style="65" customWidth="1"/>
    <col min="15" max="15" width="14.28515625" style="65" customWidth="1"/>
    <col min="16" max="18" width="14.7109375" style="65" customWidth="1"/>
    <col min="19" max="16384" width="9.140625" style="49"/>
  </cols>
  <sheetData>
    <row r="1" spans="1:18" x14ac:dyDescent="0.25">
      <c r="A1" s="4"/>
      <c r="B1" s="4"/>
      <c r="C1" s="4"/>
      <c r="D1" s="4"/>
      <c r="E1" s="4"/>
      <c r="F1" s="4"/>
      <c r="G1" s="5"/>
      <c r="L1" s="51"/>
      <c r="M1" s="51"/>
      <c r="N1" s="51"/>
      <c r="O1" s="51"/>
      <c r="P1" s="51"/>
      <c r="Q1" s="51"/>
      <c r="R1" s="52"/>
    </row>
    <row r="2" spans="1:18" x14ac:dyDescent="0.25">
      <c r="A2" s="4"/>
      <c r="B2" s="4"/>
      <c r="C2" s="4"/>
      <c r="D2" s="4"/>
      <c r="E2" s="4"/>
      <c r="F2" s="6"/>
      <c r="G2" s="7"/>
      <c r="L2" s="51"/>
      <c r="M2" s="51"/>
      <c r="N2" s="51"/>
      <c r="O2" s="51"/>
      <c r="P2" s="51"/>
      <c r="Q2" s="62"/>
      <c r="R2" s="53"/>
    </row>
    <row r="3" spans="1:18" x14ac:dyDescent="0.25">
      <c r="A3" s="4"/>
      <c r="B3" s="4"/>
      <c r="C3" s="4"/>
      <c r="D3" s="4"/>
      <c r="E3" s="4"/>
      <c r="F3" s="6"/>
      <c r="G3" s="7"/>
      <c r="L3" s="51"/>
      <c r="M3" s="51"/>
      <c r="N3" s="51"/>
      <c r="O3" s="51"/>
      <c r="P3" s="51"/>
      <c r="Q3" s="62"/>
      <c r="R3" s="53"/>
    </row>
    <row r="4" spans="1:18" ht="21" x14ac:dyDescent="0.35">
      <c r="A4" s="4"/>
      <c r="B4" s="8" t="str">
        <f>"Kapitalikomponendi annuiteetmaksegraafik - "&amp;'Lisa 3'!D6</f>
        <v>Kapitalikomponendi annuiteetmaksegraafik - Vabaduse plats 2, Viljandi linn</v>
      </c>
      <c r="C4" s="4"/>
      <c r="D4" s="4"/>
      <c r="E4" s="9"/>
      <c r="F4" s="10"/>
      <c r="G4" s="4"/>
      <c r="K4" s="45"/>
      <c r="L4" s="51"/>
      <c r="M4" s="54" t="s">
        <v>54</v>
      </c>
      <c r="N4" s="51"/>
      <c r="O4" s="51"/>
      <c r="P4" s="62"/>
      <c r="Q4" s="55"/>
      <c r="R4" s="51"/>
    </row>
    <row r="5" spans="1:18" x14ac:dyDescent="0.25">
      <c r="A5" s="4"/>
      <c r="B5" s="4"/>
      <c r="C5" s="4"/>
      <c r="D5" s="4"/>
      <c r="E5" s="4"/>
      <c r="F5" s="10"/>
      <c r="G5" s="4"/>
      <c r="K5" s="43"/>
      <c r="L5" s="51"/>
      <c r="M5" s="51"/>
      <c r="N5" s="51"/>
      <c r="O5" s="51"/>
      <c r="P5" s="51"/>
      <c r="Q5" s="55"/>
      <c r="R5" s="51"/>
    </row>
    <row r="6" spans="1:18" x14ac:dyDescent="0.25">
      <c r="A6" s="4"/>
      <c r="B6" s="11" t="s">
        <v>31</v>
      </c>
      <c r="C6" s="12"/>
      <c r="D6" s="13"/>
      <c r="E6" s="14">
        <v>43405</v>
      </c>
      <c r="F6" s="15"/>
      <c r="G6" s="4"/>
      <c r="K6" s="31"/>
      <c r="L6" s="51"/>
      <c r="M6" s="56" t="s">
        <v>31</v>
      </c>
      <c r="N6" s="57"/>
      <c r="O6" s="58"/>
      <c r="P6" s="59">
        <v>43405</v>
      </c>
      <c r="Q6" s="60"/>
      <c r="R6" s="51"/>
    </row>
    <row r="7" spans="1:18" x14ac:dyDescent="0.25">
      <c r="A7" s="4"/>
      <c r="B7" s="16" t="s">
        <v>32</v>
      </c>
      <c r="C7" s="28"/>
      <c r="E7" s="17">
        <v>120</v>
      </c>
      <c r="F7" s="18" t="s">
        <v>21</v>
      </c>
      <c r="K7" s="33"/>
      <c r="L7" s="51"/>
      <c r="M7" s="61" t="s">
        <v>32</v>
      </c>
      <c r="N7" s="62"/>
      <c r="P7" s="63">
        <v>120</v>
      </c>
      <c r="Q7" s="64" t="s">
        <v>21</v>
      </c>
    </row>
    <row r="8" spans="1:18" x14ac:dyDescent="0.25">
      <c r="A8" s="4"/>
      <c r="B8" s="16" t="s">
        <v>51</v>
      </c>
      <c r="C8" s="28"/>
      <c r="D8" s="42">
        <f>E6-1</f>
        <v>43404</v>
      </c>
      <c r="E8" s="46">
        <v>13607.9</v>
      </c>
      <c r="F8" s="18" t="s">
        <v>34</v>
      </c>
      <c r="K8" s="33"/>
      <c r="L8" s="51"/>
      <c r="M8" s="61" t="s">
        <v>51</v>
      </c>
      <c r="N8" s="62"/>
      <c r="O8" s="66">
        <f>P6-1</f>
        <v>43404</v>
      </c>
      <c r="P8" s="78">
        <v>13607.9</v>
      </c>
      <c r="Q8" s="64" t="s">
        <v>34</v>
      </c>
    </row>
    <row r="9" spans="1:18" x14ac:dyDescent="0.25">
      <c r="A9" s="4"/>
      <c r="B9" s="16" t="s">
        <v>37</v>
      </c>
      <c r="C9" s="28"/>
      <c r="E9" s="30">
        <v>0</v>
      </c>
      <c r="F9" s="18" t="s">
        <v>34</v>
      </c>
      <c r="G9" s="47"/>
      <c r="K9" s="33"/>
      <c r="L9" s="51"/>
      <c r="M9" s="61" t="s">
        <v>37</v>
      </c>
      <c r="N9" s="62"/>
      <c r="P9" s="67">
        <v>0</v>
      </c>
      <c r="Q9" s="64" t="s">
        <v>34</v>
      </c>
      <c r="R9" s="68"/>
    </row>
    <row r="10" spans="1:18" x14ac:dyDescent="0.25">
      <c r="A10" s="4"/>
      <c r="B10" s="20" t="s">
        <v>48</v>
      </c>
      <c r="C10" s="21"/>
      <c r="D10" s="22"/>
      <c r="E10" s="50">
        <v>4.3999999999999997E-2</v>
      </c>
      <c r="F10" s="23"/>
      <c r="G10" s="24"/>
      <c r="K10" s="33"/>
      <c r="L10" s="51"/>
      <c r="M10" s="69" t="s">
        <v>48</v>
      </c>
      <c r="N10" s="70"/>
      <c r="O10" s="71"/>
      <c r="P10" s="72">
        <v>4.3999999999999997E-2</v>
      </c>
      <c r="Q10" s="73"/>
      <c r="R10" s="51"/>
    </row>
    <row r="11" spans="1:18" x14ac:dyDescent="0.25">
      <c r="A11" s="4"/>
      <c r="B11" s="17"/>
      <c r="C11" s="28"/>
      <c r="E11" s="25"/>
      <c r="F11" s="17"/>
      <c r="G11" s="24"/>
      <c r="K11" s="33"/>
      <c r="L11" s="51"/>
      <c r="M11" s="63"/>
      <c r="N11" s="62"/>
      <c r="P11" s="74"/>
      <c r="Q11" s="63"/>
      <c r="R11" s="51"/>
    </row>
    <row r="12" spans="1:18" x14ac:dyDescent="0.25">
      <c r="K12" s="33"/>
    </row>
    <row r="13" spans="1:18" ht="15.75" thickBot="1" x14ac:dyDescent="0.3">
      <c r="A13" s="26" t="s">
        <v>38</v>
      </c>
      <c r="B13" s="26" t="s">
        <v>39</v>
      </c>
      <c r="C13" s="26" t="s">
        <v>40</v>
      </c>
      <c r="D13" s="26" t="s">
        <v>41</v>
      </c>
      <c r="E13" s="26" t="s">
        <v>42</v>
      </c>
      <c r="F13" s="26" t="s">
        <v>43</v>
      </c>
      <c r="G13" s="26" t="s">
        <v>44</v>
      </c>
      <c r="K13" s="33"/>
      <c r="L13" s="75" t="s">
        <v>38</v>
      </c>
      <c r="M13" s="75" t="s">
        <v>39</v>
      </c>
      <c r="N13" s="75" t="s">
        <v>40</v>
      </c>
      <c r="O13" s="75" t="s">
        <v>41</v>
      </c>
      <c r="P13" s="75" t="s">
        <v>42</v>
      </c>
      <c r="Q13" s="75" t="s">
        <v>43</v>
      </c>
      <c r="R13" s="75" t="s">
        <v>44</v>
      </c>
    </row>
    <row r="14" spans="1:18" x14ac:dyDescent="0.25">
      <c r="A14" s="27">
        <f>E6</f>
        <v>43405</v>
      </c>
      <c r="B14" s="28">
        <v>1</v>
      </c>
      <c r="C14" s="10">
        <f>E8</f>
        <v>13607.9</v>
      </c>
      <c r="D14" s="29">
        <f>ROUND(C14*$E$10/12,2)</f>
        <v>49.9</v>
      </c>
      <c r="E14" s="29">
        <f>PPMT($E$10/12,B14,$E$7,-$E$8,$E$9,0)</f>
        <v>90.479438247305552</v>
      </c>
      <c r="F14" s="29">
        <f>ROUND(PMT($E$10/12,E7,-E8,E9),2)</f>
        <v>140.38</v>
      </c>
      <c r="G14" s="29">
        <f>C14-E14</f>
        <v>13517.420561752693</v>
      </c>
      <c r="K14" s="33"/>
      <c r="L14" s="76">
        <f>P6</f>
        <v>43405</v>
      </c>
      <c r="M14" s="62">
        <v>1</v>
      </c>
      <c r="N14" s="55">
        <f>P8</f>
        <v>13607.9</v>
      </c>
      <c r="O14" s="77">
        <f>ROUND(N14*$P$10/12,2)</f>
        <v>49.9</v>
      </c>
      <c r="P14" s="77">
        <f>PPMT($P$10/12,M14,$P$7,-$P$8,$P$9,0)</f>
        <v>90.479438247305552</v>
      </c>
      <c r="Q14" s="77">
        <f>ROUND(PMT($P$10/12,P7,-P8,P9),2)</f>
        <v>140.38</v>
      </c>
      <c r="R14" s="77">
        <f>N14-P14</f>
        <v>13517.420561752693</v>
      </c>
    </row>
    <row r="15" spans="1:18" x14ac:dyDescent="0.25">
      <c r="A15" s="27">
        <f>EDATE(A14,1)</f>
        <v>43435</v>
      </c>
      <c r="B15" s="28">
        <v>2</v>
      </c>
      <c r="C15" s="10">
        <f>G14</f>
        <v>13517.420561752693</v>
      </c>
      <c r="D15" s="29">
        <f t="shared" ref="D15:D72" si="0">ROUND(C15*$E$10/12,2)</f>
        <v>49.56</v>
      </c>
      <c r="E15" s="29">
        <f t="shared" ref="E15:E78" si="1">PPMT($E$10/12,B15,$E$7,-$E$8,$E$9,0)</f>
        <v>90.811196187545676</v>
      </c>
      <c r="F15" s="29">
        <f>F14</f>
        <v>140.38</v>
      </c>
      <c r="G15" s="29">
        <f t="shared" ref="G15:G72" si="2">C15-E15</f>
        <v>13426.609365565148</v>
      </c>
      <c r="K15" s="33"/>
      <c r="L15" s="76">
        <f>EDATE(L14,1)</f>
        <v>43435</v>
      </c>
      <c r="M15" s="62">
        <v>2</v>
      </c>
      <c r="N15" s="55">
        <f>R14</f>
        <v>13517.420561752693</v>
      </c>
      <c r="O15" s="77">
        <f t="shared" ref="O15:O78" si="3">ROUND(N15*$P$10/12,2)</f>
        <v>49.56</v>
      </c>
      <c r="P15" s="77">
        <f t="shared" ref="P15:P78" si="4">PPMT($P$10/12,M15,$P$7,-$P$8,$P$9,0)</f>
        <v>90.811196187545676</v>
      </c>
      <c r="Q15" s="77">
        <f>Q14</f>
        <v>140.38</v>
      </c>
      <c r="R15" s="77">
        <f t="shared" ref="R15:R72" si="5">N15-P15</f>
        <v>13426.609365565148</v>
      </c>
    </row>
    <row r="16" spans="1:18" x14ac:dyDescent="0.25">
      <c r="A16" s="27">
        <f>EDATE(A15,1)</f>
        <v>43466</v>
      </c>
      <c r="B16" s="28">
        <v>3</v>
      </c>
      <c r="C16" s="10">
        <f>G15</f>
        <v>13426.609365565148</v>
      </c>
      <c r="D16" s="29">
        <f t="shared" si="0"/>
        <v>49.23</v>
      </c>
      <c r="E16" s="29">
        <f t="shared" si="1"/>
        <v>91.144170573566683</v>
      </c>
      <c r="F16" s="29">
        <f t="shared" ref="F16:F79" si="6">F15</f>
        <v>140.38</v>
      </c>
      <c r="G16" s="29">
        <f t="shared" si="2"/>
        <v>13335.465194991581</v>
      </c>
      <c r="K16" s="33"/>
      <c r="L16" s="76">
        <f>EDATE(L15,1)</f>
        <v>43466</v>
      </c>
      <c r="M16" s="62">
        <v>3</v>
      </c>
      <c r="N16" s="55">
        <f>R15</f>
        <v>13426.609365565148</v>
      </c>
      <c r="O16" s="77">
        <f t="shared" si="3"/>
        <v>49.23</v>
      </c>
      <c r="P16" s="77">
        <f t="shared" si="4"/>
        <v>91.144170573566683</v>
      </c>
      <c r="Q16" s="77">
        <f t="shared" ref="Q16:Q79" si="7">Q15</f>
        <v>140.38</v>
      </c>
      <c r="R16" s="77">
        <f t="shared" si="5"/>
        <v>13335.465194991581</v>
      </c>
    </row>
    <row r="17" spans="1:18" x14ac:dyDescent="0.25">
      <c r="A17" s="27">
        <f t="shared" ref="A17:A80" si="8">EDATE(A16,1)</f>
        <v>43497</v>
      </c>
      <c r="B17" s="28">
        <v>4</v>
      </c>
      <c r="C17" s="10">
        <f t="shared" ref="C17:C72" si="9">G16</f>
        <v>13335.465194991581</v>
      </c>
      <c r="D17" s="29">
        <f t="shared" si="0"/>
        <v>48.9</v>
      </c>
      <c r="E17" s="29">
        <f t="shared" si="1"/>
        <v>91.478365865669758</v>
      </c>
      <c r="F17" s="29">
        <f t="shared" si="6"/>
        <v>140.38</v>
      </c>
      <c r="G17" s="29">
        <f t="shared" si="2"/>
        <v>13243.98682912591</v>
      </c>
      <c r="K17" s="33"/>
      <c r="L17" s="76">
        <f t="shared" ref="L17:L80" si="10">EDATE(L16,1)</f>
        <v>43497</v>
      </c>
      <c r="M17" s="62">
        <v>4</v>
      </c>
      <c r="N17" s="55">
        <f t="shared" ref="N17:N72" si="11">R16</f>
        <v>13335.465194991581</v>
      </c>
      <c r="O17" s="77">
        <f t="shared" si="3"/>
        <v>48.9</v>
      </c>
      <c r="P17" s="77">
        <f t="shared" si="4"/>
        <v>91.478365865669758</v>
      </c>
      <c r="Q17" s="77">
        <f t="shared" si="7"/>
        <v>140.38</v>
      </c>
      <c r="R17" s="77">
        <f t="shared" si="5"/>
        <v>13243.98682912591</v>
      </c>
    </row>
    <row r="18" spans="1:18" x14ac:dyDescent="0.25">
      <c r="A18" s="27">
        <f t="shared" si="8"/>
        <v>43525</v>
      </c>
      <c r="B18" s="28">
        <v>5</v>
      </c>
      <c r="C18" s="10">
        <f t="shared" si="9"/>
        <v>13243.98682912591</v>
      </c>
      <c r="D18" s="29">
        <f t="shared" si="0"/>
        <v>48.56</v>
      </c>
      <c r="E18" s="29">
        <f t="shared" si="1"/>
        <v>91.813786540510534</v>
      </c>
      <c r="F18" s="29">
        <f t="shared" si="6"/>
        <v>140.38</v>
      </c>
      <c r="G18" s="29">
        <f t="shared" si="2"/>
        <v>13152.1730425854</v>
      </c>
      <c r="K18" s="33"/>
      <c r="L18" s="76">
        <f t="shared" si="10"/>
        <v>43525</v>
      </c>
      <c r="M18" s="62">
        <v>5</v>
      </c>
      <c r="N18" s="55">
        <f t="shared" si="11"/>
        <v>13243.98682912591</v>
      </c>
      <c r="O18" s="77">
        <f t="shared" si="3"/>
        <v>48.56</v>
      </c>
      <c r="P18" s="77">
        <f t="shared" si="4"/>
        <v>91.813786540510534</v>
      </c>
      <c r="Q18" s="77">
        <f t="shared" si="7"/>
        <v>140.38</v>
      </c>
      <c r="R18" s="77">
        <f t="shared" si="5"/>
        <v>13152.1730425854</v>
      </c>
    </row>
    <row r="19" spans="1:18" x14ac:dyDescent="0.25">
      <c r="A19" s="27">
        <f t="shared" si="8"/>
        <v>43556</v>
      </c>
      <c r="B19" s="28">
        <v>6</v>
      </c>
      <c r="C19" s="10">
        <f t="shared" si="9"/>
        <v>13152.1730425854</v>
      </c>
      <c r="D19" s="29">
        <f t="shared" si="0"/>
        <v>48.22</v>
      </c>
      <c r="E19" s="29">
        <f t="shared" si="1"/>
        <v>92.150437091159077</v>
      </c>
      <c r="F19" s="29">
        <f t="shared" si="6"/>
        <v>140.38</v>
      </c>
      <c r="G19" s="29">
        <f t="shared" si="2"/>
        <v>13060.022605494241</v>
      </c>
      <c r="K19" s="33"/>
      <c r="L19" s="76">
        <f t="shared" si="10"/>
        <v>43556</v>
      </c>
      <c r="M19" s="62">
        <v>6</v>
      </c>
      <c r="N19" s="55">
        <f t="shared" si="11"/>
        <v>13152.1730425854</v>
      </c>
      <c r="O19" s="77">
        <f t="shared" si="3"/>
        <v>48.22</v>
      </c>
      <c r="P19" s="77">
        <f t="shared" si="4"/>
        <v>92.150437091159077</v>
      </c>
      <c r="Q19" s="77">
        <f t="shared" si="7"/>
        <v>140.38</v>
      </c>
      <c r="R19" s="77">
        <f t="shared" si="5"/>
        <v>13060.022605494241</v>
      </c>
    </row>
    <row r="20" spans="1:18" x14ac:dyDescent="0.25">
      <c r="A20" s="27">
        <f t="shared" si="8"/>
        <v>43586</v>
      </c>
      <c r="B20" s="28">
        <v>7</v>
      </c>
      <c r="C20" s="10">
        <f t="shared" si="9"/>
        <v>13060.022605494241</v>
      </c>
      <c r="D20" s="29">
        <f t="shared" si="0"/>
        <v>47.89</v>
      </c>
      <c r="E20" s="29">
        <f t="shared" si="1"/>
        <v>92.488322027160009</v>
      </c>
      <c r="F20" s="29">
        <f t="shared" si="6"/>
        <v>140.38</v>
      </c>
      <c r="G20" s="29">
        <f t="shared" si="2"/>
        <v>12967.534283467081</v>
      </c>
      <c r="K20" s="33"/>
      <c r="L20" s="76">
        <f t="shared" si="10"/>
        <v>43586</v>
      </c>
      <c r="M20" s="62">
        <v>7</v>
      </c>
      <c r="N20" s="55">
        <f t="shared" si="11"/>
        <v>13060.022605494241</v>
      </c>
      <c r="O20" s="77">
        <f t="shared" si="3"/>
        <v>47.89</v>
      </c>
      <c r="P20" s="77">
        <f t="shared" si="4"/>
        <v>92.488322027160009</v>
      </c>
      <c r="Q20" s="77">
        <f t="shared" si="7"/>
        <v>140.38</v>
      </c>
      <c r="R20" s="77">
        <f t="shared" si="5"/>
        <v>12967.534283467081</v>
      </c>
    </row>
    <row r="21" spans="1:18" x14ac:dyDescent="0.25">
      <c r="A21" s="27">
        <f>EDATE(A20,1)</f>
        <v>43617</v>
      </c>
      <c r="B21" s="28">
        <v>8</v>
      </c>
      <c r="C21" s="10">
        <f t="shared" si="9"/>
        <v>12967.534283467081</v>
      </c>
      <c r="D21" s="29">
        <f t="shared" si="0"/>
        <v>47.55</v>
      </c>
      <c r="E21" s="29">
        <f t="shared" si="1"/>
        <v>92.827445874592911</v>
      </c>
      <c r="F21" s="29">
        <f t="shared" si="6"/>
        <v>140.38</v>
      </c>
      <c r="G21" s="29">
        <f t="shared" si="2"/>
        <v>12874.706837592488</v>
      </c>
      <c r="K21" s="33"/>
      <c r="L21" s="76">
        <f>EDATE(L20,1)</f>
        <v>43617</v>
      </c>
      <c r="M21" s="62">
        <v>8</v>
      </c>
      <c r="N21" s="55">
        <f t="shared" si="11"/>
        <v>12967.534283467081</v>
      </c>
      <c r="O21" s="77">
        <f t="shared" si="3"/>
        <v>47.55</v>
      </c>
      <c r="P21" s="77">
        <f t="shared" si="4"/>
        <v>92.827445874592911</v>
      </c>
      <c r="Q21" s="77">
        <f t="shared" si="7"/>
        <v>140.38</v>
      </c>
      <c r="R21" s="77">
        <f t="shared" si="5"/>
        <v>12874.706837592488</v>
      </c>
    </row>
    <row r="22" spans="1:18" x14ac:dyDescent="0.25">
      <c r="A22" s="27">
        <f t="shared" si="8"/>
        <v>43647</v>
      </c>
      <c r="B22" s="28">
        <v>9</v>
      </c>
      <c r="C22" s="10">
        <f t="shared" si="9"/>
        <v>12874.706837592488</v>
      </c>
      <c r="D22" s="29">
        <f t="shared" si="0"/>
        <v>47.21</v>
      </c>
      <c r="E22" s="29">
        <f t="shared" si="1"/>
        <v>93.167813176133095</v>
      </c>
      <c r="F22" s="29">
        <f t="shared" si="6"/>
        <v>140.38</v>
      </c>
      <c r="G22" s="29">
        <f t="shared" si="2"/>
        <v>12781.539024416355</v>
      </c>
      <c r="K22" s="33"/>
      <c r="L22" s="76">
        <f t="shared" si="10"/>
        <v>43647</v>
      </c>
      <c r="M22" s="62">
        <v>9</v>
      </c>
      <c r="N22" s="55">
        <f t="shared" si="11"/>
        <v>12874.706837592488</v>
      </c>
      <c r="O22" s="77">
        <f t="shared" si="3"/>
        <v>47.21</v>
      </c>
      <c r="P22" s="77">
        <f t="shared" si="4"/>
        <v>93.167813176133095</v>
      </c>
      <c r="Q22" s="77">
        <f t="shared" si="7"/>
        <v>140.38</v>
      </c>
      <c r="R22" s="77">
        <f t="shared" si="5"/>
        <v>12781.539024416355</v>
      </c>
    </row>
    <row r="23" spans="1:18" x14ac:dyDescent="0.25">
      <c r="A23" s="27">
        <f t="shared" si="8"/>
        <v>43678</v>
      </c>
      <c r="B23" s="28">
        <v>10</v>
      </c>
      <c r="C23" s="10">
        <f t="shared" si="9"/>
        <v>12781.539024416355</v>
      </c>
      <c r="D23" s="29">
        <f t="shared" si="0"/>
        <v>46.87</v>
      </c>
      <c r="E23" s="29">
        <f t="shared" si="1"/>
        <v>93.509428491112246</v>
      </c>
      <c r="F23" s="29">
        <f t="shared" si="6"/>
        <v>140.38</v>
      </c>
      <c r="G23" s="29">
        <f t="shared" si="2"/>
        <v>12688.029595925243</v>
      </c>
      <c r="K23" s="33"/>
      <c r="L23" s="76">
        <f t="shared" si="10"/>
        <v>43678</v>
      </c>
      <c r="M23" s="62">
        <v>10</v>
      </c>
      <c r="N23" s="55">
        <f t="shared" si="11"/>
        <v>12781.539024416355</v>
      </c>
      <c r="O23" s="77">
        <f t="shared" si="3"/>
        <v>46.87</v>
      </c>
      <c r="P23" s="77">
        <f t="shared" si="4"/>
        <v>93.509428491112246</v>
      </c>
      <c r="Q23" s="77">
        <f t="shared" si="7"/>
        <v>140.38</v>
      </c>
      <c r="R23" s="77">
        <f t="shared" si="5"/>
        <v>12688.029595925243</v>
      </c>
    </row>
    <row r="24" spans="1:18" x14ac:dyDescent="0.25">
      <c r="A24" s="27">
        <f t="shared" si="8"/>
        <v>43709</v>
      </c>
      <c r="B24" s="28">
        <v>11</v>
      </c>
      <c r="C24" s="10">
        <f t="shared" si="9"/>
        <v>12688.029595925243</v>
      </c>
      <c r="D24" s="29">
        <f t="shared" si="0"/>
        <v>46.52</v>
      </c>
      <c r="E24" s="29">
        <f t="shared" si="1"/>
        <v>93.852296395579657</v>
      </c>
      <c r="F24" s="29">
        <f t="shared" si="6"/>
        <v>140.38</v>
      </c>
      <c r="G24" s="29">
        <f t="shared" si="2"/>
        <v>12594.177299529663</v>
      </c>
      <c r="L24" s="76">
        <f t="shared" si="10"/>
        <v>43709</v>
      </c>
      <c r="M24" s="62">
        <v>11</v>
      </c>
      <c r="N24" s="55">
        <f t="shared" si="11"/>
        <v>12688.029595925243</v>
      </c>
      <c r="O24" s="77">
        <f t="shared" si="3"/>
        <v>46.52</v>
      </c>
      <c r="P24" s="77">
        <f t="shared" si="4"/>
        <v>93.852296395579657</v>
      </c>
      <c r="Q24" s="77">
        <f t="shared" si="7"/>
        <v>140.38</v>
      </c>
      <c r="R24" s="77">
        <f t="shared" si="5"/>
        <v>12594.177299529663</v>
      </c>
    </row>
    <row r="25" spans="1:18" x14ac:dyDescent="0.25">
      <c r="A25" s="27">
        <f t="shared" si="8"/>
        <v>43739</v>
      </c>
      <c r="B25" s="28">
        <v>12</v>
      </c>
      <c r="C25" s="10">
        <f t="shared" si="9"/>
        <v>12594.177299529663</v>
      </c>
      <c r="D25" s="29">
        <f t="shared" si="0"/>
        <v>46.18</v>
      </c>
      <c r="E25" s="29">
        <f t="shared" si="1"/>
        <v>94.196421482363448</v>
      </c>
      <c r="F25" s="29">
        <f t="shared" si="6"/>
        <v>140.38</v>
      </c>
      <c r="G25" s="29">
        <f t="shared" si="2"/>
        <v>12499.980878047299</v>
      </c>
      <c r="L25" s="76">
        <f t="shared" si="10"/>
        <v>43739</v>
      </c>
      <c r="M25" s="62">
        <v>12</v>
      </c>
      <c r="N25" s="55">
        <f t="shared" si="11"/>
        <v>12594.177299529663</v>
      </c>
      <c r="O25" s="77">
        <f t="shared" si="3"/>
        <v>46.18</v>
      </c>
      <c r="P25" s="77">
        <f t="shared" si="4"/>
        <v>94.196421482363448</v>
      </c>
      <c r="Q25" s="77">
        <f t="shared" si="7"/>
        <v>140.38</v>
      </c>
      <c r="R25" s="77">
        <f t="shared" si="5"/>
        <v>12499.980878047299</v>
      </c>
    </row>
    <row r="26" spans="1:18" x14ac:dyDescent="0.25">
      <c r="A26" s="27">
        <f t="shared" si="8"/>
        <v>43770</v>
      </c>
      <c r="B26" s="28">
        <v>13</v>
      </c>
      <c r="C26" s="10">
        <f t="shared" si="9"/>
        <v>12499.980878047299</v>
      </c>
      <c r="D26" s="29">
        <f t="shared" si="0"/>
        <v>45.83</v>
      </c>
      <c r="E26" s="29">
        <f t="shared" si="1"/>
        <v>94.541808361132112</v>
      </c>
      <c r="F26" s="29">
        <f t="shared" si="6"/>
        <v>140.38</v>
      </c>
      <c r="G26" s="29">
        <f t="shared" si="2"/>
        <v>12405.439069686166</v>
      </c>
      <c r="L26" s="76">
        <f t="shared" si="10"/>
        <v>43770</v>
      </c>
      <c r="M26" s="62">
        <v>13</v>
      </c>
      <c r="N26" s="55">
        <f t="shared" si="11"/>
        <v>12499.980878047299</v>
      </c>
      <c r="O26" s="77">
        <f t="shared" si="3"/>
        <v>45.83</v>
      </c>
      <c r="P26" s="77">
        <f t="shared" si="4"/>
        <v>94.541808361132112</v>
      </c>
      <c r="Q26" s="77">
        <f t="shared" si="7"/>
        <v>140.38</v>
      </c>
      <c r="R26" s="77">
        <f t="shared" si="5"/>
        <v>12405.439069686166</v>
      </c>
    </row>
    <row r="27" spans="1:18" x14ac:dyDescent="0.25">
      <c r="A27" s="27">
        <f t="shared" si="8"/>
        <v>43800</v>
      </c>
      <c r="B27" s="28">
        <v>14</v>
      </c>
      <c r="C27" s="10">
        <f t="shared" si="9"/>
        <v>12405.439069686166</v>
      </c>
      <c r="D27" s="29">
        <f t="shared" si="0"/>
        <v>45.49</v>
      </c>
      <c r="E27" s="29">
        <f t="shared" si="1"/>
        <v>94.888461658456279</v>
      </c>
      <c r="F27" s="29">
        <f t="shared" si="6"/>
        <v>140.38</v>
      </c>
      <c r="G27" s="29">
        <f t="shared" si="2"/>
        <v>12310.55060802771</v>
      </c>
      <c r="L27" s="76">
        <f t="shared" si="10"/>
        <v>43800</v>
      </c>
      <c r="M27" s="62">
        <v>14</v>
      </c>
      <c r="N27" s="55">
        <f t="shared" si="11"/>
        <v>12405.439069686166</v>
      </c>
      <c r="O27" s="77">
        <f t="shared" si="3"/>
        <v>45.49</v>
      </c>
      <c r="P27" s="77">
        <f t="shared" si="4"/>
        <v>94.888461658456279</v>
      </c>
      <c r="Q27" s="77">
        <f t="shared" si="7"/>
        <v>140.38</v>
      </c>
      <c r="R27" s="77">
        <f t="shared" si="5"/>
        <v>12310.55060802771</v>
      </c>
    </row>
    <row r="28" spans="1:18" x14ac:dyDescent="0.25">
      <c r="A28" s="27">
        <f t="shared" si="8"/>
        <v>43831</v>
      </c>
      <c r="B28" s="28">
        <v>15</v>
      </c>
      <c r="C28" s="10">
        <f t="shared" si="9"/>
        <v>12310.55060802771</v>
      </c>
      <c r="D28" s="29">
        <f t="shared" si="0"/>
        <v>45.14</v>
      </c>
      <c r="E28" s="29">
        <f t="shared" si="1"/>
        <v>95.236386017870601</v>
      </c>
      <c r="F28" s="29">
        <f t="shared" si="6"/>
        <v>140.38</v>
      </c>
      <c r="G28" s="29">
        <f t="shared" si="2"/>
        <v>12215.31422200984</v>
      </c>
      <c r="L28" s="76">
        <f t="shared" si="10"/>
        <v>43831</v>
      </c>
      <c r="M28" s="62">
        <v>15</v>
      </c>
      <c r="N28" s="55">
        <f t="shared" si="11"/>
        <v>12310.55060802771</v>
      </c>
      <c r="O28" s="77">
        <f t="shared" si="3"/>
        <v>45.14</v>
      </c>
      <c r="P28" s="77">
        <f t="shared" si="4"/>
        <v>95.236386017870601</v>
      </c>
      <c r="Q28" s="77">
        <f t="shared" si="7"/>
        <v>140.38</v>
      </c>
      <c r="R28" s="77">
        <f t="shared" si="5"/>
        <v>12215.31422200984</v>
      </c>
    </row>
    <row r="29" spans="1:18" x14ac:dyDescent="0.25">
      <c r="A29" s="27">
        <f t="shared" si="8"/>
        <v>43862</v>
      </c>
      <c r="B29" s="28">
        <v>16</v>
      </c>
      <c r="C29" s="10">
        <f t="shared" si="9"/>
        <v>12215.31422200984</v>
      </c>
      <c r="D29" s="29">
        <f t="shared" si="0"/>
        <v>44.79</v>
      </c>
      <c r="E29" s="29">
        <f t="shared" si="1"/>
        <v>95.585586099936151</v>
      </c>
      <c r="F29" s="29">
        <f t="shared" si="6"/>
        <v>140.38</v>
      </c>
      <c r="G29" s="29">
        <f t="shared" si="2"/>
        <v>12119.728635909903</v>
      </c>
      <c r="L29" s="76">
        <f t="shared" si="10"/>
        <v>43862</v>
      </c>
      <c r="M29" s="62">
        <v>16</v>
      </c>
      <c r="N29" s="55">
        <f t="shared" si="11"/>
        <v>12215.31422200984</v>
      </c>
      <c r="O29" s="77">
        <f t="shared" si="3"/>
        <v>44.79</v>
      </c>
      <c r="P29" s="77">
        <f t="shared" si="4"/>
        <v>95.585586099936151</v>
      </c>
      <c r="Q29" s="77">
        <f t="shared" si="7"/>
        <v>140.38</v>
      </c>
      <c r="R29" s="77">
        <f t="shared" si="5"/>
        <v>12119.728635909903</v>
      </c>
    </row>
    <row r="30" spans="1:18" x14ac:dyDescent="0.25">
      <c r="A30" s="27">
        <f t="shared" si="8"/>
        <v>43891</v>
      </c>
      <c r="B30" s="28">
        <v>17</v>
      </c>
      <c r="C30" s="10">
        <f t="shared" si="9"/>
        <v>12119.728635909903</v>
      </c>
      <c r="D30" s="29">
        <f t="shared" si="0"/>
        <v>44.44</v>
      </c>
      <c r="E30" s="29">
        <f t="shared" si="1"/>
        <v>95.936066582302573</v>
      </c>
      <c r="F30" s="29">
        <f t="shared" si="6"/>
        <v>140.38</v>
      </c>
      <c r="G30" s="29">
        <f t="shared" si="2"/>
        <v>12023.792569327601</v>
      </c>
      <c r="L30" s="76">
        <f t="shared" si="10"/>
        <v>43891</v>
      </c>
      <c r="M30" s="62">
        <v>17</v>
      </c>
      <c r="N30" s="55">
        <f t="shared" si="11"/>
        <v>12119.728635909903</v>
      </c>
      <c r="O30" s="77">
        <f t="shared" si="3"/>
        <v>44.44</v>
      </c>
      <c r="P30" s="77">
        <f t="shared" si="4"/>
        <v>95.936066582302573</v>
      </c>
      <c r="Q30" s="77">
        <f t="shared" si="7"/>
        <v>140.38</v>
      </c>
      <c r="R30" s="77">
        <f t="shared" si="5"/>
        <v>12023.792569327601</v>
      </c>
    </row>
    <row r="31" spans="1:18" x14ac:dyDescent="0.25">
      <c r="A31" s="27">
        <f t="shared" si="8"/>
        <v>43922</v>
      </c>
      <c r="B31" s="28">
        <v>18</v>
      </c>
      <c r="C31" s="10">
        <f t="shared" si="9"/>
        <v>12023.792569327601</v>
      </c>
      <c r="D31" s="29">
        <f t="shared" si="0"/>
        <v>44.09</v>
      </c>
      <c r="E31" s="29">
        <f t="shared" si="1"/>
        <v>96.287832159771014</v>
      </c>
      <c r="F31" s="29">
        <f t="shared" si="6"/>
        <v>140.38</v>
      </c>
      <c r="G31" s="29">
        <f t="shared" si="2"/>
        <v>11927.50473716783</v>
      </c>
      <c r="L31" s="76">
        <f t="shared" si="10"/>
        <v>43922</v>
      </c>
      <c r="M31" s="62">
        <v>18</v>
      </c>
      <c r="N31" s="55">
        <f t="shared" si="11"/>
        <v>12023.792569327601</v>
      </c>
      <c r="O31" s="77">
        <f t="shared" si="3"/>
        <v>44.09</v>
      </c>
      <c r="P31" s="77">
        <f t="shared" si="4"/>
        <v>96.287832159771014</v>
      </c>
      <c r="Q31" s="77">
        <f t="shared" si="7"/>
        <v>140.38</v>
      </c>
      <c r="R31" s="77">
        <f t="shared" si="5"/>
        <v>11927.50473716783</v>
      </c>
    </row>
    <row r="32" spans="1:18" x14ac:dyDescent="0.25">
      <c r="A32" s="27">
        <f t="shared" si="8"/>
        <v>43952</v>
      </c>
      <c r="B32" s="28">
        <v>19</v>
      </c>
      <c r="C32" s="10">
        <f t="shared" si="9"/>
        <v>11927.50473716783</v>
      </c>
      <c r="D32" s="29">
        <f t="shared" si="0"/>
        <v>43.73</v>
      </c>
      <c r="E32" s="29">
        <f t="shared" si="1"/>
        <v>96.640887544356843</v>
      </c>
      <c r="F32" s="29">
        <f t="shared" si="6"/>
        <v>140.38</v>
      </c>
      <c r="G32" s="29">
        <f t="shared" si="2"/>
        <v>11830.863849623473</v>
      </c>
      <c r="L32" s="76">
        <f t="shared" si="10"/>
        <v>43952</v>
      </c>
      <c r="M32" s="62">
        <v>19</v>
      </c>
      <c r="N32" s="55">
        <f t="shared" si="11"/>
        <v>11927.50473716783</v>
      </c>
      <c r="O32" s="77">
        <f t="shared" si="3"/>
        <v>43.73</v>
      </c>
      <c r="P32" s="77">
        <f t="shared" si="4"/>
        <v>96.640887544356843</v>
      </c>
      <c r="Q32" s="77">
        <f t="shared" si="7"/>
        <v>140.38</v>
      </c>
      <c r="R32" s="77">
        <f t="shared" si="5"/>
        <v>11830.863849623473</v>
      </c>
    </row>
    <row r="33" spans="1:18" x14ac:dyDescent="0.25">
      <c r="A33" s="27">
        <f t="shared" si="8"/>
        <v>43983</v>
      </c>
      <c r="B33" s="28">
        <v>20</v>
      </c>
      <c r="C33" s="10">
        <f t="shared" si="9"/>
        <v>11830.863849623473</v>
      </c>
      <c r="D33" s="29">
        <f t="shared" si="0"/>
        <v>43.38</v>
      </c>
      <c r="E33" s="29">
        <f t="shared" si="1"/>
        <v>96.995237465352815</v>
      </c>
      <c r="F33" s="29">
        <f t="shared" si="6"/>
        <v>140.38</v>
      </c>
      <c r="G33" s="29">
        <f t="shared" si="2"/>
        <v>11733.86861215812</v>
      </c>
      <c r="L33" s="76">
        <f t="shared" si="10"/>
        <v>43983</v>
      </c>
      <c r="M33" s="62">
        <v>20</v>
      </c>
      <c r="N33" s="55">
        <f t="shared" si="11"/>
        <v>11830.863849623473</v>
      </c>
      <c r="O33" s="77">
        <f t="shared" si="3"/>
        <v>43.38</v>
      </c>
      <c r="P33" s="77">
        <f t="shared" si="4"/>
        <v>96.995237465352815</v>
      </c>
      <c r="Q33" s="77">
        <f t="shared" si="7"/>
        <v>140.38</v>
      </c>
      <c r="R33" s="77">
        <f t="shared" si="5"/>
        <v>11733.86861215812</v>
      </c>
    </row>
    <row r="34" spans="1:18" x14ac:dyDescent="0.25">
      <c r="A34" s="27">
        <f t="shared" si="8"/>
        <v>44013</v>
      </c>
      <c r="B34" s="28">
        <v>21</v>
      </c>
      <c r="C34" s="10">
        <f t="shared" si="9"/>
        <v>11733.86861215812</v>
      </c>
      <c r="D34" s="29">
        <f t="shared" si="0"/>
        <v>43.02</v>
      </c>
      <c r="E34" s="29">
        <f t="shared" si="1"/>
        <v>97.350886669392438</v>
      </c>
      <c r="F34" s="29">
        <f t="shared" si="6"/>
        <v>140.38</v>
      </c>
      <c r="G34" s="29">
        <f t="shared" si="2"/>
        <v>11636.517725488728</v>
      </c>
      <c r="L34" s="76">
        <f t="shared" si="10"/>
        <v>44013</v>
      </c>
      <c r="M34" s="62">
        <v>21</v>
      </c>
      <c r="N34" s="55">
        <f t="shared" si="11"/>
        <v>11733.86861215812</v>
      </c>
      <c r="O34" s="77">
        <f t="shared" si="3"/>
        <v>43.02</v>
      </c>
      <c r="P34" s="77">
        <f t="shared" si="4"/>
        <v>97.350886669392438</v>
      </c>
      <c r="Q34" s="77">
        <f t="shared" si="7"/>
        <v>140.38</v>
      </c>
      <c r="R34" s="77">
        <f t="shared" si="5"/>
        <v>11636.517725488728</v>
      </c>
    </row>
    <row r="35" spans="1:18" x14ac:dyDescent="0.25">
      <c r="A35" s="27">
        <f t="shared" si="8"/>
        <v>44044</v>
      </c>
      <c r="B35" s="28">
        <v>22</v>
      </c>
      <c r="C35" s="10">
        <f t="shared" si="9"/>
        <v>11636.517725488728</v>
      </c>
      <c r="D35" s="29">
        <f t="shared" si="0"/>
        <v>42.67</v>
      </c>
      <c r="E35" s="29">
        <f t="shared" si="1"/>
        <v>97.70783992051355</v>
      </c>
      <c r="F35" s="29">
        <f t="shared" si="6"/>
        <v>140.38</v>
      </c>
      <c r="G35" s="29">
        <f t="shared" si="2"/>
        <v>11538.809885568215</v>
      </c>
      <c r="L35" s="76">
        <f t="shared" si="10"/>
        <v>44044</v>
      </c>
      <c r="M35" s="62">
        <v>22</v>
      </c>
      <c r="N35" s="55">
        <f t="shared" si="11"/>
        <v>11636.517725488728</v>
      </c>
      <c r="O35" s="77">
        <f t="shared" si="3"/>
        <v>42.67</v>
      </c>
      <c r="P35" s="77">
        <f t="shared" si="4"/>
        <v>97.70783992051355</v>
      </c>
      <c r="Q35" s="77">
        <f t="shared" si="7"/>
        <v>140.38</v>
      </c>
      <c r="R35" s="77">
        <f t="shared" si="5"/>
        <v>11538.809885568215</v>
      </c>
    </row>
    <row r="36" spans="1:18" x14ac:dyDescent="0.25">
      <c r="A36" s="27">
        <f t="shared" si="8"/>
        <v>44075</v>
      </c>
      <c r="B36" s="28">
        <v>23</v>
      </c>
      <c r="C36" s="10">
        <f t="shared" si="9"/>
        <v>11538.809885568215</v>
      </c>
      <c r="D36" s="29">
        <f t="shared" si="0"/>
        <v>42.31</v>
      </c>
      <c r="E36" s="29">
        <f t="shared" si="1"/>
        <v>98.066102000222102</v>
      </c>
      <c r="F36" s="29">
        <f t="shared" si="6"/>
        <v>140.38</v>
      </c>
      <c r="G36" s="29">
        <f t="shared" si="2"/>
        <v>11440.743783567992</v>
      </c>
      <c r="L36" s="76">
        <f t="shared" si="10"/>
        <v>44075</v>
      </c>
      <c r="M36" s="62">
        <v>23</v>
      </c>
      <c r="N36" s="55">
        <f t="shared" si="11"/>
        <v>11538.809885568215</v>
      </c>
      <c r="O36" s="77">
        <f t="shared" si="3"/>
        <v>42.31</v>
      </c>
      <c r="P36" s="77">
        <f t="shared" si="4"/>
        <v>98.066102000222102</v>
      </c>
      <c r="Q36" s="77">
        <f t="shared" si="7"/>
        <v>140.38</v>
      </c>
      <c r="R36" s="77">
        <f t="shared" si="5"/>
        <v>11440.743783567992</v>
      </c>
    </row>
    <row r="37" spans="1:18" x14ac:dyDescent="0.25">
      <c r="A37" s="27">
        <f t="shared" si="8"/>
        <v>44105</v>
      </c>
      <c r="B37" s="28">
        <v>24</v>
      </c>
      <c r="C37" s="10">
        <f t="shared" si="9"/>
        <v>11440.743783567992</v>
      </c>
      <c r="D37" s="29">
        <f t="shared" si="0"/>
        <v>41.95</v>
      </c>
      <c r="E37" s="29">
        <f t="shared" si="1"/>
        <v>98.425677707556233</v>
      </c>
      <c r="F37" s="29">
        <f t="shared" si="6"/>
        <v>140.38</v>
      </c>
      <c r="G37" s="29">
        <f t="shared" si="2"/>
        <v>11342.318105860435</v>
      </c>
      <c r="L37" s="76">
        <f t="shared" si="10"/>
        <v>44105</v>
      </c>
      <c r="M37" s="62">
        <v>24</v>
      </c>
      <c r="N37" s="55">
        <f t="shared" si="11"/>
        <v>11440.743783567992</v>
      </c>
      <c r="O37" s="77">
        <f t="shared" si="3"/>
        <v>41.95</v>
      </c>
      <c r="P37" s="77">
        <f t="shared" si="4"/>
        <v>98.425677707556233</v>
      </c>
      <c r="Q37" s="77">
        <f t="shared" si="7"/>
        <v>140.38</v>
      </c>
      <c r="R37" s="77">
        <f t="shared" si="5"/>
        <v>11342.318105860435</v>
      </c>
    </row>
    <row r="38" spans="1:18" x14ac:dyDescent="0.25">
      <c r="A38" s="27">
        <f t="shared" si="8"/>
        <v>44136</v>
      </c>
      <c r="B38" s="28">
        <v>25</v>
      </c>
      <c r="C38" s="10">
        <f t="shared" si="9"/>
        <v>11342.318105860435</v>
      </c>
      <c r="D38" s="29">
        <f t="shared" si="0"/>
        <v>41.59</v>
      </c>
      <c r="E38" s="29">
        <f t="shared" si="1"/>
        <v>98.786571859150627</v>
      </c>
      <c r="F38" s="29">
        <f t="shared" si="6"/>
        <v>140.38</v>
      </c>
      <c r="G38" s="29">
        <f t="shared" si="2"/>
        <v>11243.531534001284</v>
      </c>
      <c r="L38" s="76">
        <f t="shared" si="10"/>
        <v>44136</v>
      </c>
      <c r="M38" s="62">
        <v>25</v>
      </c>
      <c r="N38" s="55">
        <f t="shared" si="11"/>
        <v>11342.318105860435</v>
      </c>
      <c r="O38" s="77">
        <f t="shared" si="3"/>
        <v>41.59</v>
      </c>
      <c r="P38" s="77">
        <f t="shared" si="4"/>
        <v>98.786571859150627</v>
      </c>
      <c r="Q38" s="77">
        <f t="shared" si="7"/>
        <v>140.38</v>
      </c>
      <c r="R38" s="77">
        <f t="shared" si="5"/>
        <v>11243.531534001284</v>
      </c>
    </row>
    <row r="39" spans="1:18" x14ac:dyDescent="0.25">
      <c r="A39" s="27">
        <f t="shared" si="8"/>
        <v>44166</v>
      </c>
      <c r="B39" s="28">
        <v>26</v>
      </c>
      <c r="C39" s="10">
        <f t="shared" si="9"/>
        <v>11243.531534001284</v>
      </c>
      <c r="D39" s="29">
        <f t="shared" si="0"/>
        <v>41.23</v>
      </c>
      <c r="E39" s="29">
        <f t="shared" si="1"/>
        <v>99.148789289300836</v>
      </c>
      <c r="F39" s="29">
        <f t="shared" si="6"/>
        <v>140.38</v>
      </c>
      <c r="G39" s="29">
        <f t="shared" si="2"/>
        <v>11144.382744711984</v>
      </c>
      <c r="L39" s="76">
        <f t="shared" si="10"/>
        <v>44166</v>
      </c>
      <c r="M39" s="62">
        <v>26</v>
      </c>
      <c r="N39" s="55">
        <f t="shared" si="11"/>
        <v>11243.531534001284</v>
      </c>
      <c r="O39" s="77">
        <f t="shared" si="3"/>
        <v>41.23</v>
      </c>
      <c r="P39" s="77">
        <f t="shared" si="4"/>
        <v>99.148789289300836</v>
      </c>
      <c r="Q39" s="77">
        <f t="shared" si="7"/>
        <v>140.38</v>
      </c>
      <c r="R39" s="77">
        <f t="shared" si="5"/>
        <v>11144.382744711984</v>
      </c>
    </row>
    <row r="40" spans="1:18" x14ac:dyDescent="0.25">
      <c r="A40" s="27">
        <f t="shared" si="8"/>
        <v>44197</v>
      </c>
      <c r="B40" s="28">
        <v>27</v>
      </c>
      <c r="C40" s="10">
        <f t="shared" si="9"/>
        <v>11144.382744711984</v>
      </c>
      <c r="D40" s="29">
        <f t="shared" si="0"/>
        <v>40.86</v>
      </c>
      <c r="E40" s="29">
        <f t="shared" si="1"/>
        <v>99.512334850028267</v>
      </c>
      <c r="F40" s="29">
        <f t="shared" si="6"/>
        <v>140.38</v>
      </c>
      <c r="G40" s="29">
        <f t="shared" si="2"/>
        <v>11044.870409861956</v>
      </c>
      <c r="L40" s="76">
        <f t="shared" si="10"/>
        <v>44197</v>
      </c>
      <c r="M40" s="62">
        <v>27</v>
      </c>
      <c r="N40" s="55">
        <f t="shared" si="11"/>
        <v>11144.382744711984</v>
      </c>
      <c r="O40" s="77">
        <f t="shared" si="3"/>
        <v>40.86</v>
      </c>
      <c r="P40" s="77">
        <f t="shared" si="4"/>
        <v>99.512334850028267</v>
      </c>
      <c r="Q40" s="77">
        <f t="shared" si="7"/>
        <v>140.38</v>
      </c>
      <c r="R40" s="77">
        <f t="shared" si="5"/>
        <v>11044.870409861956</v>
      </c>
    </row>
    <row r="41" spans="1:18" x14ac:dyDescent="0.25">
      <c r="A41" s="27">
        <f t="shared" si="8"/>
        <v>44228</v>
      </c>
      <c r="B41" s="28">
        <v>28</v>
      </c>
      <c r="C41" s="10">
        <f t="shared" si="9"/>
        <v>11044.870409861956</v>
      </c>
      <c r="D41" s="29">
        <f t="shared" si="0"/>
        <v>40.5</v>
      </c>
      <c r="E41" s="29">
        <f t="shared" si="1"/>
        <v>99.87721341114505</v>
      </c>
      <c r="F41" s="29">
        <f t="shared" si="6"/>
        <v>140.38</v>
      </c>
      <c r="G41" s="29">
        <f t="shared" si="2"/>
        <v>10944.993196450811</v>
      </c>
      <c r="L41" s="76">
        <f t="shared" si="10"/>
        <v>44228</v>
      </c>
      <c r="M41" s="62">
        <v>28</v>
      </c>
      <c r="N41" s="55">
        <f t="shared" si="11"/>
        <v>11044.870409861956</v>
      </c>
      <c r="O41" s="77">
        <f t="shared" si="3"/>
        <v>40.5</v>
      </c>
      <c r="P41" s="77">
        <f t="shared" si="4"/>
        <v>99.87721341114505</v>
      </c>
      <c r="Q41" s="77">
        <f t="shared" si="7"/>
        <v>140.38</v>
      </c>
      <c r="R41" s="77">
        <f t="shared" si="5"/>
        <v>10944.993196450811</v>
      </c>
    </row>
    <row r="42" spans="1:18" x14ac:dyDescent="0.25">
      <c r="A42" s="27">
        <f t="shared" si="8"/>
        <v>44256</v>
      </c>
      <c r="B42" s="28">
        <v>29</v>
      </c>
      <c r="C42" s="10">
        <f t="shared" si="9"/>
        <v>10944.993196450811</v>
      </c>
      <c r="D42" s="29">
        <f t="shared" si="0"/>
        <v>40.130000000000003</v>
      </c>
      <c r="E42" s="29">
        <f t="shared" si="1"/>
        <v>100.24342986031924</v>
      </c>
      <c r="F42" s="29">
        <f t="shared" si="6"/>
        <v>140.38</v>
      </c>
      <c r="G42" s="29">
        <f t="shared" si="2"/>
        <v>10844.749766590492</v>
      </c>
      <c r="L42" s="76">
        <f t="shared" si="10"/>
        <v>44256</v>
      </c>
      <c r="M42" s="62">
        <v>29</v>
      </c>
      <c r="N42" s="55">
        <f t="shared" si="11"/>
        <v>10944.993196450811</v>
      </c>
      <c r="O42" s="77">
        <f t="shared" si="3"/>
        <v>40.130000000000003</v>
      </c>
      <c r="P42" s="77">
        <f t="shared" si="4"/>
        <v>100.24342986031924</v>
      </c>
      <c r="Q42" s="77">
        <f t="shared" si="7"/>
        <v>140.38</v>
      </c>
      <c r="R42" s="77">
        <f t="shared" si="5"/>
        <v>10844.749766590492</v>
      </c>
    </row>
    <row r="43" spans="1:18" x14ac:dyDescent="0.25">
      <c r="A43" s="27">
        <f t="shared" si="8"/>
        <v>44287</v>
      </c>
      <c r="B43" s="28">
        <v>30</v>
      </c>
      <c r="C43" s="10">
        <f t="shared" si="9"/>
        <v>10844.749766590492</v>
      </c>
      <c r="D43" s="29">
        <f t="shared" si="0"/>
        <v>39.76</v>
      </c>
      <c r="E43" s="29">
        <f t="shared" si="1"/>
        <v>100.61098910314041</v>
      </c>
      <c r="F43" s="29">
        <f t="shared" si="6"/>
        <v>140.38</v>
      </c>
      <c r="G43" s="29">
        <f t="shared" si="2"/>
        <v>10744.138777487351</v>
      </c>
      <c r="L43" s="76">
        <f t="shared" si="10"/>
        <v>44287</v>
      </c>
      <c r="M43" s="62">
        <v>30</v>
      </c>
      <c r="N43" s="55">
        <f t="shared" si="11"/>
        <v>10844.749766590492</v>
      </c>
      <c r="O43" s="77">
        <f t="shared" si="3"/>
        <v>39.76</v>
      </c>
      <c r="P43" s="77">
        <f t="shared" si="4"/>
        <v>100.61098910314041</v>
      </c>
      <c r="Q43" s="77">
        <f t="shared" si="7"/>
        <v>140.38</v>
      </c>
      <c r="R43" s="77">
        <f t="shared" si="5"/>
        <v>10744.138777487351</v>
      </c>
    </row>
    <row r="44" spans="1:18" x14ac:dyDescent="0.25">
      <c r="A44" s="27">
        <f t="shared" si="8"/>
        <v>44317</v>
      </c>
      <c r="B44" s="28">
        <v>31</v>
      </c>
      <c r="C44" s="10">
        <f t="shared" si="9"/>
        <v>10744.138777487351</v>
      </c>
      <c r="D44" s="29">
        <f t="shared" si="0"/>
        <v>39.4</v>
      </c>
      <c r="E44" s="29">
        <f t="shared" si="1"/>
        <v>100.97989606318527</v>
      </c>
      <c r="F44" s="29">
        <f t="shared" si="6"/>
        <v>140.38</v>
      </c>
      <c r="G44" s="29">
        <f t="shared" si="2"/>
        <v>10643.158881424166</v>
      </c>
      <c r="L44" s="76">
        <f t="shared" si="10"/>
        <v>44317</v>
      </c>
      <c r="M44" s="62">
        <v>31</v>
      </c>
      <c r="N44" s="55">
        <f t="shared" si="11"/>
        <v>10744.138777487351</v>
      </c>
      <c r="O44" s="77">
        <f t="shared" si="3"/>
        <v>39.4</v>
      </c>
      <c r="P44" s="77">
        <f t="shared" si="4"/>
        <v>100.97989606318527</v>
      </c>
      <c r="Q44" s="77">
        <f t="shared" si="7"/>
        <v>140.38</v>
      </c>
      <c r="R44" s="77">
        <f t="shared" si="5"/>
        <v>10643.158881424166</v>
      </c>
    </row>
    <row r="45" spans="1:18" x14ac:dyDescent="0.25">
      <c r="A45" s="27">
        <f t="shared" si="8"/>
        <v>44348</v>
      </c>
      <c r="B45" s="28">
        <v>32</v>
      </c>
      <c r="C45" s="10">
        <f t="shared" si="9"/>
        <v>10643.158881424166</v>
      </c>
      <c r="D45" s="29">
        <f t="shared" si="0"/>
        <v>39.020000000000003</v>
      </c>
      <c r="E45" s="29">
        <f t="shared" si="1"/>
        <v>101.3501556820836</v>
      </c>
      <c r="F45" s="29">
        <f t="shared" si="6"/>
        <v>140.38</v>
      </c>
      <c r="G45" s="29">
        <f t="shared" si="2"/>
        <v>10541.808725742083</v>
      </c>
      <c r="L45" s="76">
        <f t="shared" si="10"/>
        <v>44348</v>
      </c>
      <c r="M45" s="62">
        <v>32</v>
      </c>
      <c r="N45" s="55">
        <f t="shared" si="11"/>
        <v>10643.158881424166</v>
      </c>
      <c r="O45" s="77">
        <f t="shared" si="3"/>
        <v>39.020000000000003</v>
      </c>
      <c r="P45" s="77">
        <f t="shared" si="4"/>
        <v>101.3501556820836</v>
      </c>
      <c r="Q45" s="77">
        <f t="shared" si="7"/>
        <v>140.38</v>
      </c>
      <c r="R45" s="77">
        <f t="shared" si="5"/>
        <v>10541.808725742083</v>
      </c>
    </row>
    <row r="46" spans="1:18" x14ac:dyDescent="0.25">
      <c r="A46" s="27">
        <f t="shared" si="8"/>
        <v>44378</v>
      </c>
      <c r="B46" s="28">
        <v>33</v>
      </c>
      <c r="C46" s="10">
        <f t="shared" si="9"/>
        <v>10541.808725742083</v>
      </c>
      <c r="D46" s="29">
        <f t="shared" si="0"/>
        <v>38.65</v>
      </c>
      <c r="E46" s="29">
        <f t="shared" si="1"/>
        <v>101.72177291958458</v>
      </c>
      <c r="F46" s="29">
        <f t="shared" si="6"/>
        <v>140.38</v>
      </c>
      <c r="G46" s="29">
        <f t="shared" si="2"/>
        <v>10440.086952822498</v>
      </c>
      <c r="L46" s="76">
        <f t="shared" si="10"/>
        <v>44378</v>
      </c>
      <c r="M46" s="62">
        <v>33</v>
      </c>
      <c r="N46" s="55">
        <f t="shared" si="11"/>
        <v>10541.808725742083</v>
      </c>
      <c r="O46" s="77">
        <f t="shared" si="3"/>
        <v>38.65</v>
      </c>
      <c r="P46" s="77">
        <f t="shared" si="4"/>
        <v>101.72177291958458</v>
      </c>
      <c r="Q46" s="77">
        <f t="shared" si="7"/>
        <v>140.38</v>
      </c>
      <c r="R46" s="77">
        <f t="shared" si="5"/>
        <v>10440.086952822498</v>
      </c>
    </row>
    <row r="47" spans="1:18" x14ac:dyDescent="0.25">
      <c r="A47" s="27">
        <f t="shared" si="8"/>
        <v>44409</v>
      </c>
      <c r="B47" s="28">
        <v>34</v>
      </c>
      <c r="C47" s="10">
        <f t="shared" si="9"/>
        <v>10440.086952822498</v>
      </c>
      <c r="D47" s="29">
        <f t="shared" si="0"/>
        <v>38.28</v>
      </c>
      <c r="E47" s="29">
        <f t="shared" si="1"/>
        <v>102.09475275362306</v>
      </c>
      <c r="F47" s="29">
        <f t="shared" si="6"/>
        <v>140.38</v>
      </c>
      <c r="G47" s="29">
        <f t="shared" si="2"/>
        <v>10337.992200068875</v>
      </c>
      <c r="L47" s="76">
        <f t="shared" si="10"/>
        <v>44409</v>
      </c>
      <c r="M47" s="62">
        <v>34</v>
      </c>
      <c r="N47" s="55">
        <f t="shared" si="11"/>
        <v>10440.086952822498</v>
      </c>
      <c r="O47" s="77">
        <f t="shared" si="3"/>
        <v>38.28</v>
      </c>
      <c r="P47" s="77">
        <f t="shared" si="4"/>
        <v>102.09475275362306</v>
      </c>
      <c r="Q47" s="77">
        <f t="shared" si="7"/>
        <v>140.38</v>
      </c>
      <c r="R47" s="77">
        <f t="shared" si="5"/>
        <v>10337.992200068875</v>
      </c>
    </row>
    <row r="48" spans="1:18" x14ac:dyDescent="0.25">
      <c r="A48" s="27">
        <f t="shared" si="8"/>
        <v>44440</v>
      </c>
      <c r="B48" s="28">
        <v>35</v>
      </c>
      <c r="C48" s="10">
        <f t="shared" si="9"/>
        <v>10337.992200068875</v>
      </c>
      <c r="D48" s="29">
        <f t="shared" si="0"/>
        <v>37.909999999999997</v>
      </c>
      <c r="E48" s="29">
        <f t="shared" si="1"/>
        <v>102.46910018038635</v>
      </c>
      <c r="F48" s="29">
        <f t="shared" si="6"/>
        <v>140.38</v>
      </c>
      <c r="G48" s="29">
        <f t="shared" si="2"/>
        <v>10235.523099888489</v>
      </c>
      <c r="L48" s="76">
        <f t="shared" si="10"/>
        <v>44440</v>
      </c>
      <c r="M48" s="62">
        <v>35</v>
      </c>
      <c r="N48" s="55">
        <f t="shared" si="11"/>
        <v>10337.992200068875</v>
      </c>
      <c r="O48" s="77">
        <f t="shared" si="3"/>
        <v>37.909999999999997</v>
      </c>
      <c r="P48" s="77">
        <f t="shared" si="4"/>
        <v>102.46910018038635</v>
      </c>
      <c r="Q48" s="77">
        <f t="shared" si="7"/>
        <v>140.38</v>
      </c>
      <c r="R48" s="77">
        <f t="shared" si="5"/>
        <v>10235.523099888489</v>
      </c>
    </row>
    <row r="49" spans="1:18" x14ac:dyDescent="0.25">
      <c r="A49" s="27">
        <f t="shared" si="8"/>
        <v>44470</v>
      </c>
      <c r="B49" s="28">
        <v>36</v>
      </c>
      <c r="C49" s="10">
        <f t="shared" si="9"/>
        <v>10235.523099888489</v>
      </c>
      <c r="D49" s="29">
        <f t="shared" si="0"/>
        <v>37.53</v>
      </c>
      <c r="E49" s="29">
        <f t="shared" si="1"/>
        <v>102.8448202143811</v>
      </c>
      <c r="F49" s="29">
        <f t="shared" si="6"/>
        <v>140.38</v>
      </c>
      <c r="G49" s="29">
        <f t="shared" si="2"/>
        <v>10132.678279674108</v>
      </c>
      <c r="L49" s="76">
        <f t="shared" si="10"/>
        <v>44470</v>
      </c>
      <c r="M49" s="62">
        <v>36</v>
      </c>
      <c r="N49" s="55">
        <f t="shared" si="11"/>
        <v>10235.523099888489</v>
      </c>
      <c r="O49" s="77">
        <f t="shared" si="3"/>
        <v>37.53</v>
      </c>
      <c r="P49" s="77">
        <f t="shared" si="4"/>
        <v>102.8448202143811</v>
      </c>
      <c r="Q49" s="77">
        <f t="shared" si="7"/>
        <v>140.38</v>
      </c>
      <c r="R49" s="77">
        <f t="shared" si="5"/>
        <v>10132.678279674108</v>
      </c>
    </row>
    <row r="50" spans="1:18" x14ac:dyDescent="0.25">
      <c r="A50" s="27">
        <f t="shared" si="8"/>
        <v>44501</v>
      </c>
      <c r="B50" s="28">
        <v>37</v>
      </c>
      <c r="C50" s="10">
        <f t="shared" si="9"/>
        <v>10132.678279674108</v>
      </c>
      <c r="D50" s="29">
        <f t="shared" si="0"/>
        <v>37.15</v>
      </c>
      <c r="E50" s="29">
        <f t="shared" si="1"/>
        <v>103.2219178885005</v>
      </c>
      <c r="F50" s="29">
        <f t="shared" si="6"/>
        <v>140.38</v>
      </c>
      <c r="G50" s="29">
        <f t="shared" si="2"/>
        <v>10029.456361785607</v>
      </c>
      <c r="L50" s="76">
        <f t="shared" si="10"/>
        <v>44501</v>
      </c>
      <c r="M50" s="62">
        <v>37</v>
      </c>
      <c r="N50" s="55">
        <f t="shared" si="11"/>
        <v>10132.678279674108</v>
      </c>
      <c r="O50" s="77">
        <f t="shared" si="3"/>
        <v>37.15</v>
      </c>
      <c r="P50" s="77">
        <f t="shared" si="4"/>
        <v>103.2219178885005</v>
      </c>
      <c r="Q50" s="77">
        <f t="shared" si="7"/>
        <v>140.38</v>
      </c>
      <c r="R50" s="77">
        <f t="shared" si="5"/>
        <v>10029.456361785607</v>
      </c>
    </row>
    <row r="51" spans="1:18" x14ac:dyDescent="0.25">
      <c r="A51" s="27">
        <f t="shared" si="8"/>
        <v>44531</v>
      </c>
      <c r="B51" s="28">
        <v>38</v>
      </c>
      <c r="C51" s="10">
        <f t="shared" si="9"/>
        <v>10029.456361785607</v>
      </c>
      <c r="D51" s="29">
        <f t="shared" si="0"/>
        <v>36.770000000000003</v>
      </c>
      <c r="E51" s="29">
        <f t="shared" si="1"/>
        <v>103.60039825409166</v>
      </c>
      <c r="F51" s="29">
        <f t="shared" si="6"/>
        <v>140.38</v>
      </c>
      <c r="G51" s="29">
        <f t="shared" si="2"/>
        <v>9925.855963531516</v>
      </c>
      <c r="L51" s="76">
        <f t="shared" si="10"/>
        <v>44531</v>
      </c>
      <c r="M51" s="62">
        <v>38</v>
      </c>
      <c r="N51" s="55">
        <f t="shared" si="11"/>
        <v>10029.456361785607</v>
      </c>
      <c r="O51" s="77">
        <f t="shared" si="3"/>
        <v>36.770000000000003</v>
      </c>
      <c r="P51" s="77">
        <f t="shared" si="4"/>
        <v>103.60039825409166</v>
      </c>
      <c r="Q51" s="77">
        <f t="shared" si="7"/>
        <v>140.38</v>
      </c>
      <c r="R51" s="77">
        <f t="shared" si="5"/>
        <v>9925.855963531516</v>
      </c>
    </row>
    <row r="52" spans="1:18" x14ac:dyDescent="0.25">
      <c r="A52" s="27">
        <f t="shared" si="8"/>
        <v>44562</v>
      </c>
      <c r="B52" s="28">
        <v>39</v>
      </c>
      <c r="C52" s="10">
        <f t="shared" si="9"/>
        <v>9925.855963531516</v>
      </c>
      <c r="D52" s="29">
        <f t="shared" si="0"/>
        <v>36.39</v>
      </c>
      <c r="E52" s="29">
        <f t="shared" si="1"/>
        <v>103.98026638102331</v>
      </c>
      <c r="F52" s="29">
        <f t="shared" si="6"/>
        <v>140.38</v>
      </c>
      <c r="G52" s="29">
        <f t="shared" si="2"/>
        <v>9821.8756971504918</v>
      </c>
      <c r="L52" s="76">
        <f t="shared" si="10"/>
        <v>44562</v>
      </c>
      <c r="M52" s="62">
        <v>39</v>
      </c>
      <c r="N52" s="55">
        <f t="shared" si="11"/>
        <v>9925.855963531516</v>
      </c>
      <c r="O52" s="77">
        <f t="shared" si="3"/>
        <v>36.39</v>
      </c>
      <c r="P52" s="77">
        <f t="shared" si="4"/>
        <v>103.98026638102331</v>
      </c>
      <c r="Q52" s="77">
        <f t="shared" si="7"/>
        <v>140.38</v>
      </c>
      <c r="R52" s="77">
        <f t="shared" si="5"/>
        <v>9821.8756971504918</v>
      </c>
    </row>
    <row r="53" spans="1:18" x14ac:dyDescent="0.25">
      <c r="A53" s="27">
        <f t="shared" si="8"/>
        <v>44593</v>
      </c>
      <c r="B53" s="28">
        <v>40</v>
      </c>
      <c r="C53" s="10">
        <f t="shared" si="9"/>
        <v>9821.8756971504918</v>
      </c>
      <c r="D53" s="29">
        <f t="shared" si="0"/>
        <v>36.01</v>
      </c>
      <c r="E53" s="29">
        <f t="shared" si="1"/>
        <v>104.36152735775374</v>
      </c>
      <c r="F53" s="29">
        <f t="shared" si="6"/>
        <v>140.38</v>
      </c>
      <c r="G53" s="29">
        <f t="shared" si="2"/>
        <v>9717.5141697927374</v>
      </c>
      <c r="L53" s="76">
        <f t="shared" si="10"/>
        <v>44593</v>
      </c>
      <c r="M53" s="62">
        <v>40</v>
      </c>
      <c r="N53" s="55">
        <f t="shared" si="11"/>
        <v>9821.8756971504918</v>
      </c>
      <c r="O53" s="77">
        <f t="shared" si="3"/>
        <v>36.01</v>
      </c>
      <c r="P53" s="77">
        <f t="shared" si="4"/>
        <v>104.36152735775374</v>
      </c>
      <c r="Q53" s="77">
        <f t="shared" si="7"/>
        <v>140.38</v>
      </c>
      <c r="R53" s="77">
        <f t="shared" si="5"/>
        <v>9717.5141697927374</v>
      </c>
    </row>
    <row r="54" spans="1:18" x14ac:dyDescent="0.25">
      <c r="A54" s="27">
        <f t="shared" si="8"/>
        <v>44621</v>
      </c>
      <c r="B54" s="28">
        <v>41</v>
      </c>
      <c r="C54" s="10">
        <f t="shared" si="9"/>
        <v>9717.5141697927374</v>
      </c>
      <c r="D54" s="29">
        <f t="shared" si="0"/>
        <v>35.630000000000003</v>
      </c>
      <c r="E54" s="29">
        <f t="shared" si="1"/>
        <v>104.74418629139885</v>
      </c>
      <c r="F54" s="29">
        <f t="shared" si="6"/>
        <v>140.38</v>
      </c>
      <c r="G54" s="29">
        <f t="shared" si="2"/>
        <v>9612.7699835013391</v>
      </c>
      <c r="L54" s="76">
        <f t="shared" si="10"/>
        <v>44621</v>
      </c>
      <c r="M54" s="62">
        <v>41</v>
      </c>
      <c r="N54" s="55">
        <f t="shared" si="11"/>
        <v>9717.5141697927374</v>
      </c>
      <c r="O54" s="77">
        <f t="shared" si="3"/>
        <v>35.630000000000003</v>
      </c>
      <c r="P54" s="77">
        <f t="shared" si="4"/>
        <v>104.74418629139885</v>
      </c>
      <c r="Q54" s="77">
        <f t="shared" si="7"/>
        <v>140.38</v>
      </c>
      <c r="R54" s="77">
        <f t="shared" si="5"/>
        <v>9612.7699835013391</v>
      </c>
    </row>
    <row r="55" spans="1:18" x14ac:dyDescent="0.25">
      <c r="A55" s="27">
        <f t="shared" si="8"/>
        <v>44652</v>
      </c>
      <c r="B55" s="28">
        <v>42</v>
      </c>
      <c r="C55" s="10">
        <f t="shared" si="9"/>
        <v>9612.7699835013391</v>
      </c>
      <c r="D55" s="29">
        <f t="shared" si="0"/>
        <v>35.25</v>
      </c>
      <c r="E55" s="29">
        <f t="shared" si="1"/>
        <v>105.12824830780065</v>
      </c>
      <c r="F55" s="29">
        <f t="shared" si="6"/>
        <v>140.38</v>
      </c>
      <c r="G55" s="29">
        <f t="shared" si="2"/>
        <v>9507.6417351935379</v>
      </c>
      <c r="L55" s="76">
        <f t="shared" si="10"/>
        <v>44652</v>
      </c>
      <c r="M55" s="62">
        <v>42</v>
      </c>
      <c r="N55" s="55">
        <f t="shared" si="11"/>
        <v>9612.7699835013391</v>
      </c>
      <c r="O55" s="77">
        <f t="shared" si="3"/>
        <v>35.25</v>
      </c>
      <c r="P55" s="77">
        <f t="shared" si="4"/>
        <v>105.12824830780065</v>
      </c>
      <c r="Q55" s="77">
        <f t="shared" si="7"/>
        <v>140.38</v>
      </c>
      <c r="R55" s="77">
        <f t="shared" si="5"/>
        <v>9507.6417351935379</v>
      </c>
    </row>
    <row r="56" spans="1:18" x14ac:dyDescent="0.25">
      <c r="A56" s="27">
        <f t="shared" si="8"/>
        <v>44682</v>
      </c>
      <c r="B56" s="28">
        <v>43</v>
      </c>
      <c r="C56" s="10">
        <f t="shared" si="9"/>
        <v>9507.6417351935379</v>
      </c>
      <c r="D56" s="29">
        <f t="shared" si="0"/>
        <v>34.86</v>
      </c>
      <c r="E56" s="29">
        <f t="shared" si="1"/>
        <v>105.51371855159591</v>
      </c>
      <c r="F56" s="29">
        <f t="shared" si="6"/>
        <v>140.38</v>
      </c>
      <c r="G56" s="29">
        <f t="shared" si="2"/>
        <v>9402.1280166419419</v>
      </c>
      <c r="L56" s="76">
        <f t="shared" si="10"/>
        <v>44682</v>
      </c>
      <c r="M56" s="62">
        <v>43</v>
      </c>
      <c r="N56" s="55">
        <f t="shared" si="11"/>
        <v>9507.6417351935379</v>
      </c>
      <c r="O56" s="77">
        <f t="shared" si="3"/>
        <v>34.86</v>
      </c>
      <c r="P56" s="77">
        <f t="shared" si="4"/>
        <v>105.51371855159591</v>
      </c>
      <c r="Q56" s="77">
        <f t="shared" si="7"/>
        <v>140.38</v>
      </c>
      <c r="R56" s="77">
        <f t="shared" si="5"/>
        <v>9402.1280166419419</v>
      </c>
    </row>
    <row r="57" spans="1:18" x14ac:dyDescent="0.25">
      <c r="A57" s="27">
        <f t="shared" si="8"/>
        <v>44713</v>
      </c>
      <c r="B57" s="28">
        <v>44</v>
      </c>
      <c r="C57" s="10">
        <f t="shared" si="9"/>
        <v>9402.1280166419419</v>
      </c>
      <c r="D57" s="29">
        <f t="shared" si="0"/>
        <v>34.47</v>
      </c>
      <c r="E57" s="29">
        <f t="shared" si="1"/>
        <v>105.9006021862851</v>
      </c>
      <c r="F57" s="29">
        <f t="shared" si="6"/>
        <v>140.38</v>
      </c>
      <c r="G57" s="29">
        <f t="shared" si="2"/>
        <v>9296.2274144556577</v>
      </c>
      <c r="L57" s="76">
        <f t="shared" si="10"/>
        <v>44713</v>
      </c>
      <c r="M57" s="62">
        <v>44</v>
      </c>
      <c r="N57" s="55">
        <f t="shared" si="11"/>
        <v>9402.1280166419419</v>
      </c>
      <c r="O57" s="77">
        <f t="shared" si="3"/>
        <v>34.47</v>
      </c>
      <c r="P57" s="77">
        <f t="shared" si="4"/>
        <v>105.9006021862851</v>
      </c>
      <c r="Q57" s="77">
        <f t="shared" si="7"/>
        <v>140.38</v>
      </c>
      <c r="R57" s="77">
        <f t="shared" si="5"/>
        <v>9296.2274144556577</v>
      </c>
    </row>
    <row r="58" spans="1:18" x14ac:dyDescent="0.25">
      <c r="A58" s="27">
        <f t="shared" si="8"/>
        <v>44743</v>
      </c>
      <c r="B58" s="28">
        <v>45</v>
      </c>
      <c r="C58" s="10">
        <f t="shared" si="9"/>
        <v>9296.2274144556577</v>
      </c>
      <c r="D58" s="29">
        <f t="shared" si="0"/>
        <v>34.090000000000003</v>
      </c>
      <c r="E58" s="29">
        <f t="shared" si="1"/>
        <v>106.28890439430147</v>
      </c>
      <c r="F58" s="29">
        <f t="shared" si="6"/>
        <v>140.38</v>
      </c>
      <c r="G58" s="29">
        <f t="shared" si="2"/>
        <v>9189.9385100613563</v>
      </c>
      <c r="L58" s="76">
        <f t="shared" si="10"/>
        <v>44743</v>
      </c>
      <c r="M58" s="62">
        <v>45</v>
      </c>
      <c r="N58" s="55">
        <f t="shared" si="11"/>
        <v>9296.2274144556577</v>
      </c>
      <c r="O58" s="77">
        <f t="shared" si="3"/>
        <v>34.090000000000003</v>
      </c>
      <c r="P58" s="77">
        <f t="shared" si="4"/>
        <v>106.28890439430147</v>
      </c>
      <c r="Q58" s="77">
        <f t="shared" si="7"/>
        <v>140.38</v>
      </c>
      <c r="R58" s="77">
        <f t="shared" si="5"/>
        <v>9189.9385100613563</v>
      </c>
    </row>
    <row r="59" spans="1:18" x14ac:dyDescent="0.25">
      <c r="A59" s="27">
        <f t="shared" si="8"/>
        <v>44774</v>
      </c>
      <c r="B59" s="28">
        <v>46</v>
      </c>
      <c r="C59" s="10">
        <f t="shared" si="9"/>
        <v>9189.9385100613563</v>
      </c>
      <c r="D59" s="29">
        <f t="shared" si="0"/>
        <v>33.700000000000003</v>
      </c>
      <c r="E59" s="29">
        <f t="shared" si="1"/>
        <v>106.67863037708057</v>
      </c>
      <c r="F59" s="29">
        <f t="shared" si="6"/>
        <v>140.38</v>
      </c>
      <c r="G59" s="29">
        <f t="shared" si="2"/>
        <v>9083.2598796842758</v>
      </c>
      <c r="L59" s="76">
        <f t="shared" si="10"/>
        <v>44774</v>
      </c>
      <c r="M59" s="62">
        <v>46</v>
      </c>
      <c r="N59" s="55">
        <f t="shared" si="11"/>
        <v>9189.9385100613563</v>
      </c>
      <c r="O59" s="77">
        <f t="shared" si="3"/>
        <v>33.700000000000003</v>
      </c>
      <c r="P59" s="77">
        <f t="shared" si="4"/>
        <v>106.67863037708057</v>
      </c>
      <c r="Q59" s="77">
        <f t="shared" si="7"/>
        <v>140.38</v>
      </c>
      <c r="R59" s="77">
        <f t="shared" si="5"/>
        <v>9083.2598796842758</v>
      </c>
    </row>
    <row r="60" spans="1:18" x14ac:dyDescent="0.25">
      <c r="A60" s="27">
        <f t="shared" si="8"/>
        <v>44805</v>
      </c>
      <c r="B60" s="28">
        <v>47</v>
      </c>
      <c r="C60" s="10">
        <f t="shared" si="9"/>
        <v>9083.2598796842758</v>
      </c>
      <c r="D60" s="29">
        <f t="shared" si="0"/>
        <v>33.31</v>
      </c>
      <c r="E60" s="29">
        <f t="shared" si="1"/>
        <v>107.06978535512987</v>
      </c>
      <c r="F60" s="29">
        <f t="shared" si="6"/>
        <v>140.38</v>
      </c>
      <c r="G60" s="29">
        <f t="shared" si="2"/>
        <v>8976.1900943291457</v>
      </c>
      <c r="L60" s="76">
        <f t="shared" si="10"/>
        <v>44805</v>
      </c>
      <c r="M60" s="62">
        <v>47</v>
      </c>
      <c r="N60" s="55">
        <f t="shared" si="11"/>
        <v>9083.2598796842758</v>
      </c>
      <c r="O60" s="77">
        <f t="shared" si="3"/>
        <v>33.31</v>
      </c>
      <c r="P60" s="77">
        <f t="shared" si="4"/>
        <v>107.06978535512987</v>
      </c>
      <c r="Q60" s="77">
        <f t="shared" si="7"/>
        <v>140.38</v>
      </c>
      <c r="R60" s="77">
        <f t="shared" si="5"/>
        <v>8976.1900943291457</v>
      </c>
    </row>
    <row r="61" spans="1:18" x14ac:dyDescent="0.25">
      <c r="A61" s="27">
        <f t="shared" si="8"/>
        <v>44835</v>
      </c>
      <c r="B61" s="28">
        <v>48</v>
      </c>
      <c r="C61" s="10">
        <f t="shared" si="9"/>
        <v>8976.1900943291457</v>
      </c>
      <c r="D61" s="29">
        <f t="shared" si="0"/>
        <v>32.909999999999997</v>
      </c>
      <c r="E61" s="29">
        <f t="shared" si="1"/>
        <v>107.46237456809868</v>
      </c>
      <c r="F61" s="29">
        <f t="shared" si="6"/>
        <v>140.38</v>
      </c>
      <c r="G61" s="29">
        <f t="shared" si="2"/>
        <v>8868.7277197610474</v>
      </c>
      <c r="L61" s="76">
        <f t="shared" si="10"/>
        <v>44835</v>
      </c>
      <c r="M61" s="62">
        <v>48</v>
      </c>
      <c r="N61" s="55">
        <f t="shared" si="11"/>
        <v>8976.1900943291457</v>
      </c>
      <c r="O61" s="77">
        <f t="shared" si="3"/>
        <v>32.909999999999997</v>
      </c>
      <c r="P61" s="77">
        <f t="shared" si="4"/>
        <v>107.46237456809868</v>
      </c>
      <c r="Q61" s="77">
        <f t="shared" si="7"/>
        <v>140.38</v>
      </c>
      <c r="R61" s="77">
        <f t="shared" si="5"/>
        <v>8868.7277197610474</v>
      </c>
    </row>
    <row r="62" spans="1:18" x14ac:dyDescent="0.25">
      <c r="A62" s="27">
        <f t="shared" si="8"/>
        <v>44866</v>
      </c>
      <c r="B62" s="28">
        <v>49</v>
      </c>
      <c r="C62" s="10">
        <f t="shared" si="9"/>
        <v>8868.7277197610474</v>
      </c>
      <c r="D62" s="29">
        <f t="shared" si="0"/>
        <v>32.520000000000003</v>
      </c>
      <c r="E62" s="29">
        <f t="shared" si="1"/>
        <v>107.85640327484839</v>
      </c>
      <c r="F62" s="29">
        <f t="shared" si="6"/>
        <v>140.38</v>
      </c>
      <c r="G62" s="29">
        <f t="shared" si="2"/>
        <v>8760.8713164861983</v>
      </c>
      <c r="L62" s="76">
        <f t="shared" si="10"/>
        <v>44866</v>
      </c>
      <c r="M62" s="62">
        <v>49</v>
      </c>
      <c r="N62" s="55">
        <f t="shared" si="11"/>
        <v>8868.7277197610474</v>
      </c>
      <c r="O62" s="77">
        <f t="shared" si="3"/>
        <v>32.520000000000003</v>
      </c>
      <c r="P62" s="77">
        <f t="shared" si="4"/>
        <v>107.85640327484839</v>
      </c>
      <c r="Q62" s="77">
        <f t="shared" si="7"/>
        <v>140.38</v>
      </c>
      <c r="R62" s="77">
        <f t="shared" si="5"/>
        <v>8760.8713164861983</v>
      </c>
    </row>
    <row r="63" spans="1:18" x14ac:dyDescent="0.25">
      <c r="A63" s="27">
        <f t="shared" si="8"/>
        <v>44896</v>
      </c>
      <c r="B63" s="28">
        <v>50</v>
      </c>
      <c r="C63" s="10">
        <f t="shared" si="9"/>
        <v>8760.8713164861983</v>
      </c>
      <c r="D63" s="29">
        <f t="shared" si="0"/>
        <v>32.119999999999997</v>
      </c>
      <c r="E63" s="29">
        <f t="shared" si="1"/>
        <v>108.25187675352281</v>
      </c>
      <c r="F63" s="29">
        <f t="shared" si="6"/>
        <v>140.38</v>
      </c>
      <c r="G63" s="29">
        <f t="shared" si="2"/>
        <v>8652.6194397326763</v>
      </c>
      <c r="L63" s="76">
        <f t="shared" si="10"/>
        <v>44896</v>
      </c>
      <c r="M63" s="62">
        <v>50</v>
      </c>
      <c r="N63" s="55">
        <f t="shared" si="11"/>
        <v>8760.8713164861983</v>
      </c>
      <c r="O63" s="77">
        <f t="shared" si="3"/>
        <v>32.119999999999997</v>
      </c>
      <c r="P63" s="77">
        <f t="shared" si="4"/>
        <v>108.25187675352281</v>
      </c>
      <c r="Q63" s="77">
        <f t="shared" si="7"/>
        <v>140.38</v>
      </c>
      <c r="R63" s="77">
        <f t="shared" si="5"/>
        <v>8652.6194397326763</v>
      </c>
    </row>
    <row r="64" spans="1:18" x14ac:dyDescent="0.25">
      <c r="A64" s="27">
        <f t="shared" si="8"/>
        <v>44927</v>
      </c>
      <c r="B64" s="28">
        <v>51</v>
      </c>
      <c r="C64" s="10">
        <f t="shared" si="9"/>
        <v>8652.6194397326763</v>
      </c>
      <c r="D64" s="29">
        <f t="shared" si="0"/>
        <v>31.73</v>
      </c>
      <c r="E64" s="29">
        <f t="shared" si="1"/>
        <v>108.64880030161906</v>
      </c>
      <c r="F64" s="29">
        <f t="shared" si="6"/>
        <v>140.38</v>
      </c>
      <c r="G64" s="29">
        <f t="shared" si="2"/>
        <v>8543.9706394310579</v>
      </c>
      <c r="L64" s="76">
        <f t="shared" si="10"/>
        <v>44927</v>
      </c>
      <c r="M64" s="62">
        <v>51</v>
      </c>
      <c r="N64" s="55">
        <f t="shared" si="11"/>
        <v>8652.6194397326763</v>
      </c>
      <c r="O64" s="77">
        <f t="shared" si="3"/>
        <v>31.73</v>
      </c>
      <c r="P64" s="77">
        <f t="shared" si="4"/>
        <v>108.64880030161906</v>
      </c>
      <c r="Q64" s="77">
        <f t="shared" si="7"/>
        <v>140.38</v>
      </c>
      <c r="R64" s="77">
        <f t="shared" si="5"/>
        <v>8543.9706394310579</v>
      </c>
    </row>
    <row r="65" spans="1:18" x14ac:dyDescent="0.25">
      <c r="A65" s="27">
        <f t="shared" si="8"/>
        <v>44958</v>
      </c>
      <c r="B65" s="28">
        <v>52</v>
      </c>
      <c r="C65" s="10">
        <f t="shared" si="9"/>
        <v>8543.9706394310579</v>
      </c>
      <c r="D65" s="29">
        <f t="shared" si="0"/>
        <v>31.33</v>
      </c>
      <c r="E65" s="29">
        <f t="shared" si="1"/>
        <v>109.04717923605834</v>
      </c>
      <c r="F65" s="29">
        <f t="shared" si="6"/>
        <v>140.38</v>
      </c>
      <c r="G65" s="29">
        <f t="shared" si="2"/>
        <v>8434.9234601949993</v>
      </c>
      <c r="L65" s="76">
        <f t="shared" si="10"/>
        <v>44958</v>
      </c>
      <c r="M65" s="62">
        <v>52</v>
      </c>
      <c r="N65" s="55">
        <f t="shared" si="11"/>
        <v>8543.9706394310579</v>
      </c>
      <c r="O65" s="77">
        <f t="shared" si="3"/>
        <v>31.33</v>
      </c>
      <c r="P65" s="77">
        <f t="shared" si="4"/>
        <v>109.04717923605834</v>
      </c>
      <c r="Q65" s="77">
        <f t="shared" si="7"/>
        <v>140.38</v>
      </c>
      <c r="R65" s="77">
        <f t="shared" si="5"/>
        <v>8434.9234601949993</v>
      </c>
    </row>
    <row r="66" spans="1:18" x14ac:dyDescent="0.25">
      <c r="A66" s="27">
        <f t="shared" si="8"/>
        <v>44986</v>
      </c>
      <c r="B66" s="28">
        <v>53</v>
      </c>
      <c r="C66" s="10">
        <f t="shared" si="9"/>
        <v>8434.9234601949993</v>
      </c>
      <c r="D66" s="29">
        <f t="shared" si="0"/>
        <v>30.93</v>
      </c>
      <c r="E66" s="29">
        <f t="shared" si="1"/>
        <v>109.44701889325721</v>
      </c>
      <c r="F66" s="29">
        <f t="shared" si="6"/>
        <v>140.38</v>
      </c>
      <c r="G66" s="29">
        <f t="shared" si="2"/>
        <v>8325.4764413017419</v>
      </c>
      <c r="L66" s="76">
        <f t="shared" si="10"/>
        <v>44986</v>
      </c>
      <c r="M66" s="62">
        <v>53</v>
      </c>
      <c r="N66" s="55">
        <f t="shared" si="11"/>
        <v>8434.9234601949993</v>
      </c>
      <c r="O66" s="77">
        <f t="shared" si="3"/>
        <v>30.93</v>
      </c>
      <c r="P66" s="77">
        <f t="shared" si="4"/>
        <v>109.44701889325721</v>
      </c>
      <c r="Q66" s="77">
        <f t="shared" si="7"/>
        <v>140.38</v>
      </c>
      <c r="R66" s="77">
        <f t="shared" si="5"/>
        <v>8325.4764413017419</v>
      </c>
    </row>
    <row r="67" spans="1:18" x14ac:dyDescent="0.25">
      <c r="A67" s="27">
        <f t="shared" si="8"/>
        <v>45017</v>
      </c>
      <c r="B67" s="28">
        <v>54</v>
      </c>
      <c r="C67" s="10">
        <f t="shared" si="9"/>
        <v>8325.4764413017419</v>
      </c>
      <c r="D67" s="29">
        <f t="shared" si="0"/>
        <v>30.53</v>
      </c>
      <c r="E67" s="29">
        <f t="shared" si="1"/>
        <v>109.84832462919915</v>
      </c>
      <c r="F67" s="29">
        <f t="shared" si="6"/>
        <v>140.38</v>
      </c>
      <c r="G67" s="29">
        <f t="shared" si="2"/>
        <v>8215.6281166725421</v>
      </c>
      <c r="L67" s="76">
        <f t="shared" si="10"/>
        <v>45017</v>
      </c>
      <c r="M67" s="62">
        <v>54</v>
      </c>
      <c r="N67" s="55">
        <f t="shared" si="11"/>
        <v>8325.4764413017419</v>
      </c>
      <c r="O67" s="77">
        <f t="shared" si="3"/>
        <v>30.53</v>
      </c>
      <c r="P67" s="77">
        <f t="shared" si="4"/>
        <v>109.84832462919915</v>
      </c>
      <c r="Q67" s="77">
        <f t="shared" si="7"/>
        <v>140.38</v>
      </c>
      <c r="R67" s="77">
        <f t="shared" si="5"/>
        <v>8215.6281166725421</v>
      </c>
    </row>
    <row r="68" spans="1:18" x14ac:dyDescent="0.25">
      <c r="A68" s="27">
        <f t="shared" si="8"/>
        <v>45047</v>
      </c>
      <c r="B68" s="28">
        <v>55</v>
      </c>
      <c r="C68" s="10">
        <f t="shared" si="9"/>
        <v>8215.6281166725421</v>
      </c>
      <c r="D68" s="29">
        <f t="shared" si="0"/>
        <v>30.12</v>
      </c>
      <c r="E68" s="29">
        <f t="shared" si="1"/>
        <v>110.25110181950623</v>
      </c>
      <c r="F68" s="29">
        <f t="shared" si="6"/>
        <v>140.38</v>
      </c>
      <c r="G68" s="29">
        <f t="shared" si="2"/>
        <v>8105.3770148530357</v>
      </c>
      <c r="L68" s="76">
        <f t="shared" si="10"/>
        <v>45047</v>
      </c>
      <c r="M68" s="62">
        <v>55</v>
      </c>
      <c r="N68" s="55">
        <f t="shared" si="11"/>
        <v>8215.6281166725421</v>
      </c>
      <c r="O68" s="77">
        <f t="shared" si="3"/>
        <v>30.12</v>
      </c>
      <c r="P68" s="77">
        <f t="shared" si="4"/>
        <v>110.25110181950623</v>
      </c>
      <c r="Q68" s="77">
        <f t="shared" si="7"/>
        <v>140.38</v>
      </c>
      <c r="R68" s="77">
        <f t="shared" si="5"/>
        <v>8105.3770148530357</v>
      </c>
    </row>
    <row r="69" spans="1:18" x14ac:dyDescent="0.25">
      <c r="A69" s="27">
        <f t="shared" si="8"/>
        <v>45078</v>
      </c>
      <c r="B69" s="28">
        <v>56</v>
      </c>
      <c r="C69" s="10">
        <f t="shared" si="9"/>
        <v>8105.3770148530357</v>
      </c>
      <c r="D69" s="29">
        <f t="shared" si="0"/>
        <v>29.72</v>
      </c>
      <c r="E69" s="29">
        <f t="shared" si="1"/>
        <v>110.65535585951109</v>
      </c>
      <c r="F69" s="29">
        <f t="shared" si="6"/>
        <v>140.38</v>
      </c>
      <c r="G69" s="29">
        <f t="shared" si="2"/>
        <v>7994.7216589935242</v>
      </c>
      <c r="L69" s="76">
        <f t="shared" si="10"/>
        <v>45078</v>
      </c>
      <c r="M69" s="62">
        <v>56</v>
      </c>
      <c r="N69" s="55">
        <f t="shared" si="11"/>
        <v>8105.3770148530357</v>
      </c>
      <c r="O69" s="77">
        <f t="shared" si="3"/>
        <v>29.72</v>
      </c>
      <c r="P69" s="77">
        <f t="shared" si="4"/>
        <v>110.65535585951109</v>
      </c>
      <c r="Q69" s="77">
        <f t="shared" si="7"/>
        <v>140.38</v>
      </c>
      <c r="R69" s="77">
        <f t="shared" si="5"/>
        <v>7994.7216589935242</v>
      </c>
    </row>
    <row r="70" spans="1:18" x14ac:dyDescent="0.25">
      <c r="A70" s="27">
        <f t="shared" si="8"/>
        <v>45108</v>
      </c>
      <c r="B70" s="28">
        <v>57</v>
      </c>
      <c r="C70" s="10">
        <f t="shared" si="9"/>
        <v>7994.7216589935242</v>
      </c>
      <c r="D70" s="29">
        <f t="shared" si="0"/>
        <v>29.31</v>
      </c>
      <c r="E70" s="29">
        <f t="shared" si="1"/>
        <v>111.0610921643293</v>
      </c>
      <c r="F70" s="29">
        <f t="shared" si="6"/>
        <v>140.38</v>
      </c>
      <c r="G70" s="29">
        <f t="shared" si="2"/>
        <v>7883.660566829195</v>
      </c>
      <c r="L70" s="76">
        <f t="shared" si="10"/>
        <v>45108</v>
      </c>
      <c r="M70" s="62">
        <v>57</v>
      </c>
      <c r="N70" s="55">
        <f t="shared" si="11"/>
        <v>7994.7216589935242</v>
      </c>
      <c r="O70" s="77">
        <f t="shared" si="3"/>
        <v>29.31</v>
      </c>
      <c r="P70" s="77">
        <f t="shared" si="4"/>
        <v>111.0610921643293</v>
      </c>
      <c r="Q70" s="77">
        <f t="shared" si="7"/>
        <v>140.38</v>
      </c>
      <c r="R70" s="77">
        <f t="shared" si="5"/>
        <v>7883.660566829195</v>
      </c>
    </row>
    <row r="71" spans="1:18" x14ac:dyDescent="0.25">
      <c r="A71" s="27">
        <f t="shared" si="8"/>
        <v>45139</v>
      </c>
      <c r="B71" s="28">
        <v>58</v>
      </c>
      <c r="C71" s="10">
        <f t="shared" si="9"/>
        <v>7883.660566829195</v>
      </c>
      <c r="D71" s="29">
        <f t="shared" si="0"/>
        <v>28.91</v>
      </c>
      <c r="E71" s="29">
        <f t="shared" si="1"/>
        <v>111.46831616893184</v>
      </c>
      <c r="F71" s="29">
        <f t="shared" si="6"/>
        <v>140.38</v>
      </c>
      <c r="G71" s="29">
        <f t="shared" si="2"/>
        <v>7772.1922506602632</v>
      </c>
      <c r="L71" s="76">
        <f t="shared" si="10"/>
        <v>45139</v>
      </c>
      <c r="M71" s="62">
        <v>58</v>
      </c>
      <c r="N71" s="55">
        <f t="shared" si="11"/>
        <v>7883.660566829195</v>
      </c>
      <c r="O71" s="77">
        <f t="shared" si="3"/>
        <v>28.91</v>
      </c>
      <c r="P71" s="77">
        <f t="shared" si="4"/>
        <v>111.46831616893184</v>
      </c>
      <c r="Q71" s="77">
        <f t="shared" si="7"/>
        <v>140.38</v>
      </c>
      <c r="R71" s="77">
        <f t="shared" si="5"/>
        <v>7772.1922506602632</v>
      </c>
    </row>
    <row r="72" spans="1:18" x14ac:dyDescent="0.25">
      <c r="A72" s="27">
        <f t="shared" si="8"/>
        <v>45170</v>
      </c>
      <c r="B72" s="28">
        <v>59</v>
      </c>
      <c r="C72" s="10">
        <f t="shared" si="9"/>
        <v>7772.1922506602632</v>
      </c>
      <c r="D72" s="29">
        <f t="shared" si="0"/>
        <v>28.5</v>
      </c>
      <c r="E72" s="29">
        <f t="shared" si="1"/>
        <v>111.87703332821792</v>
      </c>
      <c r="F72" s="29">
        <f t="shared" si="6"/>
        <v>140.38</v>
      </c>
      <c r="G72" s="29">
        <f t="shared" si="2"/>
        <v>7660.315217332045</v>
      </c>
      <c r="L72" s="76">
        <f t="shared" si="10"/>
        <v>45170</v>
      </c>
      <c r="M72" s="62">
        <v>59</v>
      </c>
      <c r="N72" s="55">
        <f t="shared" si="11"/>
        <v>7772.1922506602632</v>
      </c>
      <c r="O72" s="77">
        <f t="shared" si="3"/>
        <v>28.5</v>
      </c>
      <c r="P72" s="77">
        <f t="shared" si="4"/>
        <v>111.87703332821792</v>
      </c>
      <c r="Q72" s="77">
        <f t="shared" si="7"/>
        <v>140.38</v>
      </c>
      <c r="R72" s="77">
        <f t="shared" si="5"/>
        <v>7660.315217332045</v>
      </c>
    </row>
    <row r="73" spans="1:18" x14ac:dyDescent="0.25">
      <c r="A73" s="27">
        <f t="shared" si="8"/>
        <v>45200</v>
      </c>
      <c r="B73" s="28">
        <v>60</v>
      </c>
      <c r="C73" s="10">
        <f>G72</f>
        <v>7660.315217332045</v>
      </c>
      <c r="D73" s="29">
        <f>ROUND(C73*$E$10/12,2)</f>
        <v>28.09</v>
      </c>
      <c r="E73" s="29">
        <f t="shared" si="1"/>
        <v>112.28724911708805</v>
      </c>
      <c r="F73" s="29">
        <f t="shared" si="6"/>
        <v>140.38</v>
      </c>
      <c r="G73" s="29">
        <f>C73-E73</f>
        <v>7548.0279682149567</v>
      </c>
      <c r="L73" s="76">
        <f t="shared" si="10"/>
        <v>45200</v>
      </c>
      <c r="M73" s="62">
        <v>60</v>
      </c>
      <c r="N73" s="55">
        <f>R72</f>
        <v>7660.315217332045</v>
      </c>
      <c r="O73" s="77">
        <f t="shared" si="3"/>
        <v>28.09</v>
      </c>
      <c r="P73" s="77">
        <f t="shared" si="4"/>
        <v>112.28724911708805</v>
      </c>
      <c r="Q73" s="77">
        <f t="shared" si="7"/>
        <v>140.38</v>
      </c>
      <c r="R73" s="77">
        <f>N73-P73</f>
        <v>7548.0279682149567</v>
      </c>
    </row>
    <row r="74" spans="1:18" x14ac:dyDescent="0.25">
      <c r="A74" s="27">
        <f t="shared" si="8"/>
        <v>45231</v>
      </c>
      <c r="B74" s="28">
        <v>61</v>
      </c>
      <c r="C74" s="10">
        <f t="shared" ref="C74:C133" si="12">G73</f>
        <v>7548.0279682149567</v>
      </c>
      <c r="D74" s="29">
        <f t="shared" ref="D74:D133" si="13">ROUND(C74*$E$10/12,2)</f>
        <v>27.68</v>
      </c>
      <c r="E74" s="29">
        <f t="shared" si="1"/>
        <v>112.69896903051736</v>
      </c>
      <c r="F74" s="29">
        <f t="shared" si="6"/>
        <v>140.38</v>
      </c>
      <c r="G74" s="29">
        <f t="shared" ref="G74:G133" si="14">C74-E74</f>
        <v>7435.3289991844395</v>
      </c>
      <c r="L74" s="76">
        <f t="shared" si="10"/>
        <v>45231</v>
      </c>
      <c r="M74" s="62">
        <v>61</v>
      </c>
      <c r="N74" s="55">
        <f t="shared" ref="N74:N133" si="15">R73</f>
        <v>7548.0279682149567</v>
      </c>
      <c r="O74" s="77">
        <f t="shared" si="3"/>
        <v>27.68</v>
      </c>
      <c r="P74" s="77">
        <f t="shared" si="4"/>
        <v>112.69896903051736</v>
      </c>
      <c r="Q74" s="77">
        <f t="shared" si="7"/>
        <v>140.38</v>
      </c>
      <c r="R74" s="77">
        <f t="shared" ref="R74:R133" si="16">N74-P74</f>
        <v>7435.3289991844395</v>
      </c>
    </row>
    <row r="75" spans="1:18" x14ac:dyDescent="0.25">
      <c r="A75" s="27">
        <f t="shared" si="8"/>
        <v>45261</v>
      </c>
      <c r="B75" s="28">
        <v>62</v>
      </c>
      <c r="C75" s="10">
        <f t="shared" si="12"/>
        <v>7435.3289991844395</v>
      </c>
      <c r="D75" s="29">
        <f t="shared" si="13"/>
        <v>27.26</v>
      </c>
      <c r="E75" s="29">
        <f t="shared" si="1"/>
        <v>113.11219858362928</v>
      </c>
      <c r="F75" s="29">
        <f t="shared" si="6"/>
        <v>140.38</v>
      </c>
      <c r="G75" s="29">
        <f t="shared" si="14"/>
        <v>7322.2168006008105</v>
      </c>
      <c r="L75" s="76">
        <f t="shared" si="10"/>
        <v>45261</v>
      </c>
      <c r="M75" s="62">
        <v>62</v>
      </c>
      <c r="N75" s="55">
        <f t="shared" si="15"/>
        <v>7435.3289991844395</v>
      </c>
      <c r="O75" s="77">
        <f t="shared" si="3"/>
        <v>27.26</v>
      </c>
      <c r="P75" s="77">
        <f t="shared" si="4"/>
        <v>113.11219858362928</v>
      </c>
      <c r="Q75" s="77">
        <f t="shared" si="7"/>
        <v>140.38</v>
      </c>
      <c r="R75" s="77">
        <f t="shared" si="16"/>
        <v>7322.2168006008105</v>
      </c>
    </row>
    <row r="76" spans="1:18" x14ac:dyDescent="0.25">
      <c r="A76" s="27">
        <f t="shared" si="8"/>
        <v>45292</v>
      </c>
      <c r="B76" s="28">
        <v>63</v>
      </c>
      <c r="C76" s="10">
        <f t="shared" si="12"/>
        <v>7322.2168006008105</v>
      </c>
      <c r="D76" s="29">
        <f t="shared" si="13"/>
        <v>26.85</v>
      </c>
      <c r="E76" s="29">
        <f t="shared" si="1"/>
        <v>113.52694331176924</v>
      </c>
      <c r="F76" s="29">
        <f t="shared" si="6"/>
        <v>140.38</v>
      </c>
      <c r="G76" s="29">
        <f t="shared" si="14"/>
        <v>7208.6898572890414</v>
      </c>
      <c r="L76" s="76">
        <f t="shared" si="10"/>
        <v>45292</v>
      </c>
      <c r="M76" s="62">
        <v>63</v>
      </c>
      <c r="N76" s="55">
        <f t="shared" si="15"/>
        <v>7322.2168006008105</v>
      </c>
      <c r="O76" s="77">
        <f t="shared" si="3"/>
        <v>26.85</v>
      </c>
      <c r="P76" s="77">
        <f t="shared" si="4"/>
        <v>113.52694331176924</v>
      </c>
      <c r="Q76" s="77">
        <f t="shared" si="7"/>
        <v>140.38</v>
      </c>
      <c r="R76" s="77">
        <f t="shared" si="16"/>
        <v>7208.6898572890414</v>
      </c>
    </row>
    <row r="77" spans="1:18" x14ac:dyDescent="0.25">
      <c r="A77" s="27">
        <f t="shared" si="8"/>
        <v>45323</v>
      </c>
      <c r="B77" s="28">
        <v>64</v>
      </c>
      <c r="C77" s="10">
        <f t="shared" si="12"/>
        <v>7208.6898572890414</v>
      </c>
      <c r="D77" s="29">
        <f t="shared" si="13"/>
        <v>26.43</v>
      </c>
      <c r="E77" s="29">
        <f t="shared" si="1"/>
        <v>113.94320877057906</v>
      </c>
      <c r="F77" s="29">
        <f t="shared" si="6"/>
        <v>140.38</v>
      </c>
      <c r="G77" s="29">
        <f t="shared" si="14"/>
        <v>7094.7466485184623</v>
      </c>
      <c r="L77" s="76">
        <f t="shared" si="10"/>
        <v>45323</v>
      </c>
      <c r="M77" s="62">
        <v>64</v>
      </c>
      <c r="N77" s="55">
        <f t="shared" si="15"/>
        <v>7208.6898572890414</v>
      </c>
      <c r="O77" s="77">
        <f t="shared" si="3"/>
        <v>26.43</v>
      </c>
      <c r="P77" s="77">
        <f t="shared" si="4"/>
        <v>113.94320877057906</v>
      </c>
      <c r="Q77" s="77">
        <f t="shared" si="7"/>
        <v>140.38</v>
      </c>
      <c r="R77" s="77">
        <f t="shared" si="16"/>
        <v>7094.7466485184623</v>
      </c>
    </row>
    <row r="78" spans="1:18" x14ac:dyDescent="0.25">
      <c r="A78" s="27">
        <f t="shared" si="8"/>
        <v>45352</v>
      </c>
      <c r="B78" s="28">
        <v>65</v>
      </c>
      <c r="C78" s="10">
        <f t="shared" si="12"/>
        <v>7094.7466485184623</v>
      </c>
      <c r="D78" s="29">
        <f t="shared" si="13"/>
        <v>26.01</v>
      </c>
      <c r="E78" s="29">
        <f t="shared" si="1"/>
        <v>114.36100053607119</v>
      </c>
      <c r="F78" s="29">
        <f t="shared" si="6"/>
        <v>140.38</v>
      </c>
      <c r="G78" s="29">
        <f t="shared" si="14"/>
        <v>6980.3856479823908</v>
      </c>
      <c r="L78" s="76">
        <f t="shared" si="10"/>
        <v>45352</v>
      </c>
      <c r="M78" s="62">
        <v>65</v>
      </c>
      <c r="N78" s="55">
        <f t="shared" si="15"/>
        <v>7094.7466485184623</v>
      </c>
      <c r="O78" s="77">
        <f t="shared" si="3"/>
        <v>26.01</v>
      </c>
      <c r="P78" s="77">
        <f t="shared" si="4"/>
        <v>114.36100053607119</v>
      </c>
      <c r="Q78" s="77">
        <f t="shared" si="7"/>
        <v>140.38</v>
      </c>
      <c r="R78" s="77">
        <f t="shared" si="16"/>
        <v>6980.3856479823908</v>
      </c>
    </row>
    <row r="79" spans="1:18" x14ac:dyDescent="0.25">
      <c r="A79" s="27">
        <f t="shared" si="8"/>
        <v>45383</v>
      </c>
      <c r="B79" s="28">
        <v>66</v>
      </c>
      <c r="C79" s="10">
        <f t="shared" si="12"/>
        <v>6980.3856479823908</v>
      </c>
      <c r="D79" s="29">
        <f t="shared" si="13"/>
        <v>25.59</v>
      </c>
      <c r="E79" s="29">
        <f t="shared" ref="E79:E133" si="17">PPMT($E$10/12,B79,$E$7,-$E$8,$E$9,0)</f>
        <v>114.78032420470345</v>
      </c>
      <c r="F79" s="29">
        <f t="shared" si="6"/>
        <v>140.38</v>
      </c>
      <c r="G79" s="29">
        <f t="shared" si="14"/>
        <v>6865.6053237776869</v>
      </c>
      <c r="L79" s="76">
        <f t="shared" si="10"/>
        <v>45383</v>
      </c>
      <c r="M79" s="62">
        <v>66</v>
      </c>
      <c r="N79" s="55">
        <f t="shared" si="15"/>
        <v>6980.3856479823908</v>
      </c>
      <c r="O79" s="77">
        <f t="shared" ref="O79:O133" si="18">ROUND(N79*$P$10/12,2)</f>
        <v>25.59</v>
      </c>
      <c r="P79" s="77">
        <f t="shared" ref="P79:P133" si="19">PPMT($P$10/12,M79,$P$7,-$P$8,$P$9,0)</f>
        <v>114.78032420470345</v>
      </c>
      <c r="Q79" s="77">
        <f t="shared" si="7"/>
        <v>140.38</v>
      </c>
      <c r="R79" s="77">
        <f t="shared" si="16"/>
        <v>6865.6053237776869</v>
      </c>
    </row>
    <row r="80" spans="1:18" x14ac:dyDescent="0.25">
      <c r="A80" s="27">
        <f t="shared" si="8"/>
        <v>45413</v>
      </c>
      <c r="B80" s="28">
        <v>67</v>
      </c>
      <c r="C80" s="10">
        <f t="shared" si="12"/>
        <v>6865.6053237776869</v>
      </c>
      <c r="D80" s="29">
        <f t="shared" si="13"/>
        <v>25.17</v>
      </c>
      <c r="E80" s="29">
        <f t="shared" si="17"/>
        <v>115.20118539345403</v>
      </c>
      <c r="F80" s="29">
        <f t="shared" ref="F80:F133" si="20">F79</f>
        <v>140.38</v>
      </c>
      <c r="G80" s="29">
        <f t="shared" si="14"/>
        <v>6750.4041383842332</v>
      </c>
      <c r="L80" s="76">
        <f t="shared" si="10"/>
        <v>45413</v>
      </c>
      <c r="M80" s="62">
        <v>67</v>
      </c>
      <c r="N80" s="55">
        <f t="shared" si="15"/>
        <v>6865.6053237776869</v>
      </c>
      <c r="O80" s="77">
        <f t="shared" si="18"/>
        <v>25.17</v>
      </c>
      <c r="P80" s="77">
        <f t="shared" si="19"/>
        <v>115.20118539345403</v>
      </c>
      <c r="Q80" s="77">
        <f t="shared" ref="Q80:Q133" si="21">Q79</f>
        <v>140.38</v>
      </c>
      <c r="R80" s="77">
        <f t="shared" si="16"/>
        <v>6750.4041383842332</v>
      </c>
    </row>
    <row r="81" spans="1:18" x14ac:dyDescent="0.25">
      <c r="A81" s="27">
        <f t="shared" ref="A81:A133" si="22">EDATE(A80,1)</f>
        <v>45444</v>
      </c>
      <c r="B81" s="28">
        <v>68</v>
      </c>
      <c r="C81" s="10">
        <f t="shared" si="12"/>
        <v>6750.4041383842332</v>
      </c>
      <c r="D81" s="29">
        <f t="shared" si="13"/>
        <v>24.75</v>
      </c>
      <c r="E81" s="29">
        <f t="shared" si="17"/>
        <v>115.62358973989669</v>
      </c>
      <c r="F81" s="29">
        <f t="shared" si="20"/>
        <v>140.38</v>
      </c>
      <c r="G81" s="29">
        <f t="shared" si="14"/>
        <v>6634.7805486443367</v>
      </c>
      <c r="L81" s="76">
        <f t="shared" ref="L81:L133" si="23">EDATE(L80,1)</f>
        <v>45444</v>
      </c>
      <c r="M81" s="62">
        <v>68</v>
      </c>
      <c r="N81" s="55">
        <f t="shared" si="15"/>
        <v>6750.4041383842332</v>
      </c>
      <c r="O81" s="77">
        <f t="shared" si="18"/>
        <v>24.75</v>
      </c>
      <c r="P81" s="77">
        <f t="shared" si="19"/>
        <v>115.62358973989669</v>
      </c>
      <c r="Q81" s="77">
        <f t="shared" si="21"/>
        <v>140.38</v>
      </c>
      <c r="R81" s="77">
        <f t="shared" si="16"/>
        <v>6634.7805486443367</v>
      </c>
    </row>
    <row r="82" spans="1:18" x14ac:dyDescent="0.25">
      <c r="A82" s="27">
        <f t="shared" si="22"/>
        <v>45474</v>
      </c>
      <c r="B82" s="28">
        <v>69</v>
      </c>
      <c r="C82" s="10">
        <f t="shared" si="12"/>
        <v>6634.7805486443367</v>
      </c>
      <c r="D82" s="29">
        <f t="shared" si="13"/>
        <v>24.33</v>
      </c>
      <c r="E82" s="29">
        <f t="shared" si="17"/>
        <v>116.04754290227631</v>
      </c>
      <c r="F82" s="29">
        <f t="shared" si="20"/>
        <v>140.38</v>
      </c>
      <c r="G82" s="29">
        <f t="shared" si="14"/>
        <v>6518.7330057420604</v>
      </c>
      <c r="L82" s="76">
        <f t="shared" si="23"/>
        <v>45474</v>
      </c>
      <c r="M82" s="62">
        <v>69</v>
      </c>
      <c r="N82" s="55">
        <f t="shared" si="15"/>
        <v>6634.7805486443367</v>
      </c>
      <c r="O82" s="77">
        <f t="shared" si="18"/>
        <v>24.33</v>
      </c>
      <c r="P82" s="77">
        <f t="shared" si="19"/>
        <v>116.04754290227631</v>
      </c>
      <c r="Q82" s="77">
        <f t="shared" si="21"/>
        <v>140.38</v>
      </c>
      <c r="R82" s="77">
        <f t="shared" si="16"/>
        <v>6518.7330057420604</v>
      </c>
    </row>
    <row r="83" spans="1:18" x14ac:dyDescent="0.25">
      <c r="A83" s="27">
        <f t="shared" si="22"/>
        <v>45505</v>
      </c>
      <c r="B83" s="28">
        <v>70</v>
      </c>
      <c r="C83" s="10">
        <f t="shared" si="12"/>
        <v>6518.7330057420604</v>
      </c>
      <c r="D83" s="29">
        <f t="shared" si="13"/>
        <v>23.9</v>
      </c>
      <c r="E83" s="29">
        <f t="shared" si="17"/>
        <v>116.47305055958465</v>
      </c>
      <c r="F83" s="29">
        <f t="shared" si="20"/>
        <v>140.38</v>
      </c>
      <c r="G83" s="29">
        <f t="shared" si="14"/>
        <v>6402.259955182476</v>
      </c>
      <c r="L83" s="76">
        <f t="shared" si="23"/>
        <v>45505</v>
      </c>
      <c r="M83" s="62">
        <v>70</v>
      </c>
      <c r="N83" s="55">
        <f t="shared" si="15"/>
        <v>6518.7330057420604</v>
      </c>
      <c r="O83" s="77">
        <f t="shared" si="18"/>
        <v>23.9</v>
      </c>
      <c r="P83" s="77">
        <f t="shared" si="19"/>
        <v>116.47305055958465</v>
      </c>
      <c r="Q83" s="77">
        <f t="shared" si="21"/>
        <v>140.38</v>
      </c>
      <c r="R83" s="77">
        <f t="shared" si="16"/>
        <v>6402.259955182476</v>
      </c>
    </row>
    <row r="84" spans="1:18" x14ac:dyDescent="0.25">
      <c r="A84" s="27">
        <f t="shared" si="22"/>
        <v>45536</v>
      </c>
      <c r="B84" s="28">
        <v>71</v>
      </c>
      <c r="C84" s="10">
        <f t="shared" si="12"/>
        <v>6402.259955182476</v>
      </c>
      <c r="D84" s="29">
        <f t="shared" si="13"/>
        <v>23.47</v>
      </c>
      <c r="E84" s="29">
        <f t="shared" si="17"/>
        <v>116.90011841163646</v>
      </c>
      <c r="F84" s="29">
        <f t="shared" si="20"/>
        <v>140.38</v>
      </c>
      <c r="G84" s="29">
        <f t="shared" si="14"/>
        <v>6285.3598367708391</v>
      </c>
      <c r="L84" s="76">
        <f t="shared" si="23"/>
        <v>45536</v>
      </c>
      <c r="M84" s="62">
        <v>71</v>
      </c>
      <c r="N84" s="55">
        <f t="shared" si="15"/>
        <v>6402.259955182476</v>
      </c>
      <c r="O84" s="77">
        <f t="shared" si="18"/>
        <v>23.47</v>
      </c>
      <c r="P84" s="77">
        <f t="shared" si="19"/>
        <v>116.90011841163646</v>
      </c>
      <c r="Q84" s="77">
        <f t="shared" si="21"/>
        <v>140.38</v>
      </c>
      <c r="R84" s="77">
        <f t="shared" si="16"/>
        <v>6285.3598367708391</v>
      </c>
    </row>
    <row r="85" spans="1:18" x14ac:dyDescent="0.25">
      <c r="A85" s="27">
        <f t="shared" si="22"/>
        <v>45566</v>
      </c>
      <c r="B85" s="28">
        <v>72</v>
      </c>
      <c r="C85" s="10">
        <f t="shared" si="12"/>
        <v>6285.3598367708391</v>
      </c>
      <c r="D85" s="29">
        <f t="shared" si="13"/>
        <v>23.05</v>
      </c>
      <c r="E85" s="29">
        <f t="shared" si="17"/>
        <v>117.32875217914581</v>
      </c>
      <c r="F85" s="29">
        <f t="shared" si="20"/>
        <v>140.38</v>
      </c>
      <c r="G85" s="29">
        <f t="shared" si="14"/>
        <v>6168.0310845916929</v>
      </c>
      <c r="L85" s="76">
        <f t="shared" si="23"/>
        <v>45566</v>
      </c>
      <c r="M85" s="62">
        <v>72</v>
      </c>
      <c r="N85" s="55">
        <f t="shared" si="15"/>
        <v>6285.3598367708391</v>
      </c>
      <c r="O85" s="77">
        <f t="shared" si="18"/>
        <v>23.05</v>
      </c>
      <c r="P85" s="77">
        <f t="shared" si="19"/>
        <v>117.32875217914581</v>
      </c>
      <c r="Q85" s="77">
        <f t="shared" si="21"/>
        <v>140.38</v>
      </c>
      <c r="R85" s="77">
        <f t="shared" si="16"/>
        <v>6168.0310845916929</v>
      </c>
    </row>
    <row r="86" spans="1:18" x14ac:dyDescent="0.25">
      <c r="A86" s="27">
        <f t="shared" si="22"/>
        <v>45597</v>
      </c>
      <c r="B86" s="28">
        <v>73</v>
      </c>
      <c r="C86" s="10">
        <f t="shared" si="12"/>
        <v>6168.0310845916929</v>
      </c>
      <c r="D86" s="29">
        <f t="shared" si="13"/>
        <v>22.62</v>
      </c>
      <c r="E86" s="29">
        <f t="shared" si="17"/>
        <v>117.75895760380267</v>
      </c>
      <c r="F86" s="29">
        <f t="shared" si="20"/>
        <v>140.38</v>
      </c>
      <c r="G86" s="29">
        <f t="shared" si="14"/>
        <v>6050.2721269878903</v>
      </c>
      <c r="L86" s="76">
        <f t="shared" si="23"/>
        <v>45597</v>
      </c>
      <c r="M86" s="62">
        <v>73</v>
      </c>
      <c r="N86" s="55">
        <f t="shared" si="15"/>
        <v>6168.0310845916929</v>
      </c>
      <c r="O86" s="77">
        <f t="shared" si="18"/>
        <v>22.62</v>
      </c>
      <c r="P86" s="77">
        <f t="shared" si="19"/>
        <v>117.75895760380267</v>
      </c>
      <c r="Q86" s="77">
        <f t="shared" si="21"/>
        <v>140.38</v>
      </c>
      <c r="R86" s="77">
        <f t="shared" si="16"/>
        <v>6050.2721269878903</v>
      </c>
    </row>
    <row r="87" spans="1:18" x14ac:dyDescent="0.25">
      <c r="A87" s="27">
        <f t="shared" si="22"/>
        <v>45627</v>
      </c>
      <c r="B87" s="28">
        <v>74</v>
      </c>
      <c r="C87" s="10">
        <f t="shared" si="12"/>
        <v>6050.2721269878903</v>
      </c>
      <c r="D87" s="29">
        <f t="shared" si="13"/>
        <v>22.18</v>
      </c>
      <c r="E87" s="29">
        <f t="shared" si="17"/>
        <v>118.19074044834996</v>
      </c>
      <c r="F87" s="29">
        <f t="shared" si="20"/>
        <v>140.38</v>
      </c>
      <c r="G87" s="29">
        <f t="shared" si="14"/>
        <v>5932.0813865395403</v>
      </c>
      <c r="L87" s="76">
        <f t="shared" si="23"/>
        <v>45627</v>
      </c>
      <c r="M87" s="62">
        <v>74</v>
      </c>
      <c r="N87" s="55">
        <f t="shared" si="15"/>
        <v>6050.2721269878903</v>
      </c>
      <c r="O87" s="77">
        <f t="shared" si="18"/>
        <v>22.18</v>
      </c>
      <c r="P87" s="77">
        <f t="shared" si="19"/>
        <v>118.19074044834996</v>
      </c>
      <c r="Q87" s="77">
        <f t="shared" si="21"/>
        <v>140.38</v>
      </c>
      <c r="R87" s="77">
        <f t="shared" si="16"/>
        <v>5932.0813865395403</v>
      </c>
    </row>
    <row r="88" spans="1:18" x14ac:dyDescent="0.25">
      <c r="A88" s="27">
        <f t="shared" si="22"/>
        <v>45658</v>
      </c>
      <c r="B88" s="28">
        <v>75</v>
      </c>
      <c r="C88" s="10">
        <f t="shared" si="12"/>
        <v>5932.0813865395403</v>
      </c>
      <c r="D88" s="29">
        <f t="shared" si="13"/>
        <v>21.75</v>
      </c>
      <c r="E88" s="29">
        <f t="shared" si="17"/>
        <v>118.62410649666056</v>
      </c>
      <c r="F88" s="29">
        <f t="shared" si="20"/>
        <v>140.38</v>
      </c>
      <c r="G88" s="29">
        <f t="shared" si="14"/>
        <v>5813.4572800428796</v>
      </c>
      <c r="L88" s="76">
        <f t="shared" si="23"/>
        <v>45658</v>
      </c>
      <c r="M88" s="62">
        <v>75</v>
      </c>
      <c r="N88" s="55">
        <f t="shared" si="15"/>
        <v>5932.0813865395403</v>
      </c>
      <c r="O88" s="77">
        <f t="shared" si="18"/>
        <v>21.75</v>
      </c>
      <c r="P88" s="77">
        <f t="shared" si="19"/>
        <v>118.62410649666056</v>
      </c>
      <c r="Q88" s="77">
        <f t="shared" si="21"/>
        <v>140.38</v>
      </c>
      <c r="R88" s="77">
        <f t="shared" si="16"/>
        <v>5813.4572800428796</v>
      </c>
    </row>
    <row r="89" spans="1:18" x14ac:dyDescent="0.25">
      <c r="A89" s="27">
        <f t="shared" si="22"/>
        <v>45689</v>
      </c>
      <c r="B89" s="28">
        <v>76</v>
      </c>
      <c r="C89" s="10">
        <f t="shared" si="12"/>
        <v>5813.4572800428796</v>
      </c>
      <c r="D89" s="29">
        <f t="shared" si="13"/>
        <v>21.32</v>
      </c>
      <c r="E89" s="29">
        <f t="shared" si="17"/>
        <v>119.05906155381498</v>
      </c>
      <c r="F89" s="29">
        <f t="shared" si="20"/>
        <v>140.38</v>
      </c>
      <c r="G89" s="29">
        <f t="shared" si="14"/>
        <v>5694.3982184890647</v>
      </c>
      <c r="L89" s="76">
        <f t="shared" si="23"/>
        <v>45689</v>
      </c>
      <c r="M89" s="62">
        <v>76</v>
      </c>
      <c r="N89" s="55">
        <f t="shared" si="15"/>
        <v>5813.4572800428796</v>
      </c>
      <c r="O89" s="77">
        <f t="shared" si="18"/>
        <v>21.32</v>
      </c>
      <c r="P89" s="77">
        <f t="shared" si="19"/>
        <v>119.05906155381498</v>
      </c>
      <c r="Q89" s="77">
        <f t="shared" si="21"/>
        <v>140.38</v>
      </c>
      <c r="R89" s="77">
        <f t="shared" si="16"/>
        <v>5694.3982184890647</v>
      </c>
    </row>
    <row r="90" spans="1:18" x14ac:dyDescent="0.25">
      <c r="A90" s="27">
        <f t="shared" si="22"/>
        <v>45717</v>
      </c>
      <c r="B90" s="28">
        <v>77</v>
      </c>
      <c r="C90" s="10">
        <f t="shared" si="12"/>
        <v>5694.3982184890647</v>
      </c>
      <c r="D90" s="29">
        <f t="shared" si="13"/>
        <v>20.88</v>
      </c>
      <c r="E90" s="29">
        <f t="shared" si="17"/>
        <v>119.49561144617897</v>
      </c>
      <c r="F90" s="29">
        <f t="shared" si="20"/>
        <v>140.38</v>
      </c>
      <c r="G90" s="29">
        <f t="shared" si="14"/>
        <v>5574.9026070428854</v>
      </c>
      <c r="L90" s="76">
        <f t="shared" si="23"/>
        <v>45717</v>
      </c>
      <c r="M90" s="62">
        <v>77</v>
      </c>
      <c r="N90" s="55">
        <f t="shared" si="15"/>
        <v>5694.3982184890647</v>
      </c>
      <c r="O90" s="77">
        <f t="shared" si="18"/>
        <v>20.88</v>
      </c>
      <c r="P90" s="77">
        <f t="shared" si="19"/>
        <v>119.49561144617897</v>
      </c>
      <c r="Q90" s="77">
        <f t="shared" si="21"/>
        <v>140.38</v>
      </c>
      <c r="R90" s="77">
        <f t="shared" si="16"/>
        <v>5574.9026070428854</v>
      </c>
    </row>
    <row r="91" spans="1:18" x14ac:dyDescent="0.25">
      <c r="A91" s="27">
        <f t="shared" si="22"/>
        <v>45748</v>
      </c>
      <c r="B91" s="28">
        <v>78</v>
      </c>
      <c r="C91" s="10">
        <f t="shared" si="12"/>
        <v>5574.9026070428854</v>
      </c>
      <c r="D91" s="29">
        <f t="shared" si="13"/>
        <v>20.440000000000001</v>
      </c>
      <c r="E91" s="29">
        <f t="shared" si="17"/>
        <v>119.93376202148163</v>
      </c>
      <c r="F91" s="29">
        <f t="shared" si="20"/>
        <v>140.38</v>
      </c>
      <c r="G91" s="29">
        <f t="shared" si="14"/>
        <v>5454.9688450214035</v>
      </c>
      <c r="L91" s="76">
        <f t="shared" si="23"/>
        <v>45748</v>
      </c>
      <c r="M91" s="62">
        <v>78</v>
      </c>
      <c r="N91" s="55">
        <f t="shared" si="15"/>
        <v>5574.9026070428854</v>
      </c>
      <c r="O91" s="77">
        <f t="shared" si="18"/>
        <v>20.440000000000001</v>
      </c>
      <c r="P91" s="77">
        <f t="shared" si="19"/>
        <v>119.93376202148163</v>
      </c>
      <c r="Q91" s="77">
        <f t="shared" si="21"/>
        <v>140.38</v>
      </c>
      <c r="R91" s="77">
        <f t="shared" si="16"/>
        <v>5454.9688450214035</v>
      </c>
    </row>
    <row r="92" spans="1:18" x14ac:dyDescent="0.25">
      <c r="A92" s="27">
        <f t="shared" si="22"/>
        <v>45778</v>
      </c>
      <c r="B92" s="28">
        <v>79</v>
      </c>
      <c r="C92" s="10">
        <f t="shared" si="12"/>
        <v>5454.9688450214035</v>
      </c>
      <c r="D92" s="29">
        <f t="shared" si="13"/>
        <v>20</v>
      </c>
      <c r="E92" s="29">
        <f t="shared" si="17"/>
        <v>120.37351914889375</v>
      </c>
      <c r="F92" s="29">
        <f t="shared" si="20"/>
        <v>140.38</v>
      </c>
      <c r="G92" s="29">
        <f t="shared" si="14"/>
        <v>5334.5953258725094</v>
      </c>
      <c r="L92" s="76">
        <f t="shared" si="23"/>
        <v>45778</v>
      </c>
      <c r="M92" s="62">
        <v>79</v>
      </c>
      <c r="N92" s="55">
        <f t="shared" si="15"/>
        <v>5454.9688450214035</v>
      </c>
      <c r="O92" s="77">
        <f t="shared" si="18"/>
        <v>20</v>
      </c>
      <c r="P92" s="77">
        <f t="shared" si="19"/>
        <v>120.37351914889375</v>
      </c>
      <c r="Q92" s="77">
        <f t="shared" si="21"/>
        <v>140.38</v>
      </c>
      <c r="R92" s="77">
        <f t="shared" si="16"/>
        <v>5334.5953258725094</v>
      </c>
    </row>
    <row r="93" spans="1:18" x14ac:dyDescent="0.25">
      <c r="A93" s="27">
        <f t="shared" si="22"/>
        <v>45809</v>
      </c>
      <c r="B93" s="28">
        <v>80</v>
      </c>
      <c r="C93" s="10">
        <f t="shared" si="12"/>
        <v>5334.5953258725094</v>
      </c>
      <c r="D93" s="29">
        <f t="shared" si="13"/>
        <v>19.559999999999999</v>
      </c>
      <c r="E93" s="29">
        <f t="shared" si="17"/>
        <v>120.81488871910634</v>
      </c>
      <c r="F93" s="29">
        <f t="shared" si="20"/>
        <v>140.38</v>
      </c>
      <c r="G93" s="29">
        <f t="shared" si="14"/>
        <v>5213.780437153403</v>
      </c>
      <c r="L93" s="76">
        <f t="shared" si="23"/>
        <v>45809</v>
      </c>
      <c r="M93" s="62">
        <v>80</v>
      </c>
      <c r="N93" s="55">
        <f t="shared" si="15"/>
        <v>5334.5953258725094</v>
      </c>
      <c r="O93" s="77">
        <f t="shared" si="18"/>
        <v>19.559999999999999</v>
      </c>
      <c r="P93" s="77">
        <f t="shared" si="19"/>
        <v>120.81488871910634</v>
      </c>
      <c r="Q93" s="77">
        <f t="shared" si="21"/>
        <v>140.38</v>
      </c>
      <c r="R93" s="77">
        <f t="shared" si="16"/>
        <v>5213.780437153403</v>
      </c>
    </row>
    <row r="94" spans="1:18" x14ac:dyDescent="0.25">
      <c r="A94" s="27">
        <f t="shared" si="22"/>
        <v>45839</v>
      </c>
      <c r="B94" s="28">
        <v>81</v>
      </c>
      <c r="C94" s="10">
        <f t="shared" si="12"/>
        <v>5213.780437153403</v>
      </c>
      <c r="D94" s="29">
        <f t="shared" si="13"/>
        <v>19.12</v>
      </c>
      <c r="E94" s="29">
        <f t="shared" si="17"/>
        <v>121.25787664440972</v>
      </c>
      <c r="F94" s="29">
        <f t="shared" si="20"/>
        <v>140.38</v>
      </c>
      <c r="G94" s="29">
        <f t="shared" si="14"/>
        <v>5092.5225605089936</v>
      </c>
      <c r="L94" s="76">
        <f t="shared" si="23"/>
        <v>45839</v>
      </c>
      <c r="M94" s="62">
        <v>81</v>
      </c>
      <c r="N94" s="55">
        <f t="shared" si="15"/>
        <v>5213.780437153403</v>
      </c>
      <c r="O94" s="77">
        <f t="shared" si="18"/>
        <v>19.12</v>
      </c>
      <c r="P94" s="77">
        <f t="shared" si="19"/>
        <v>121.25787664440972</v>
      </c>
      <c r="Q94" s="77">
        <f t="shared" si="21"/>
        <v>140.38</v>
      </c>
      <c r="R94" s="77">
        <f t="shared" si="16"/>
        <v>5092.5225605089936</v>
      </c>
    </row>
    <row r="95" spans="1:18" x14ac:dyDescent="0.25">
      <c r="A95" s="27">
        <f t="shared" si="22"/>
        <v>45870</v>
      </c>
      <c r="B95" s="28">
        <v>82</v>
      </c>
      <c r="C95" s="10">
        <f t="shared" si="12"/>
        <v>5092.5225605089936</v>
      </c>
      <c r="D95" s="29">
        <f t="shared" si="13"/>
        <v>18.670000000000002</v>
      </c>
      <c r="E95" s="29">
        <f t="shared" si="17"/>
        <v>121.70248885877257</v>
      </c>
      <c r="F95" s="29">
        <f t="shared" si="20"/>
        <v>140.38</v>
      </c>
      <c r="G95" s="29">
        <f t="shared" si="14"/>
        <v>4970.8200716502206</v>
      </c>
      <c r="L95" s="76">
        <f t="shared" si="23"/>
        <v>45870</v>
      </c>
      <c r="M95" s="62">
        <v>82</v>
      </c>
      <c r="N95" s="55">
        <f t="shared" si="15"/>
        <v>5092.5225605089936</v>
      </c>
      <c r="O95" s="77">
        <f t="shared" si="18"/>
        <v>18.670000000000002</v>
      </c>
      <c r="P95" s="77">
        <f t="shared" si="19"/>
        <v>121.70248885877257</v>
      </c>
      <c r="Q95" s="77">
        <f t="shared" si="21"/>
        <v>140.38</v>
      </c>
      <c r="R95" s="77">
        <f t="shared" si="16"/>
        <v>4970.8200716502206</v>
      </c>
    </row>
    <row r="96" spans="1:18" x14ac:dyDescent="0.25">
      <c r="A96" s="27">
        <f t="shared" si="22"/>
        <v>45901</v>
      </c>
      <c r="B96" s="28">
        <v>83</v>
      </c>
      <c r="C96" s="10">
        <f t="shared" si="12"/>
        <v>4970.8200716502206</v>
      </c>
      <c r="D96" s="29">
        <f t="shared" si="13"/>
        <v>18.23</v>
      </c>
      <c r="E96" s="29">
        <f t="shared" si="17"/>
        <v>122.14873131792139</v>
      </c>
      <c r="F96" s="29">
        <f t="shared" si="20"/>
        <v>140.38</v>
      </c>
      <c r="G96" s="29">
        <f t="shared" si="14"/>
        <v>4848.6713403322992</v>
      </c>
      <c r="L96" s="76">
        <f t="shared" si="23"/>
        <v>45901</v>
      </c>
      <c r="M96" s="62">
        <v>83</v>
      </c>
      <c r="N96" s="55">
        <f t="shared" si="15"/>
        <v>4970.8200716502206</v>
      </c>
      <c r="O96" s="77">
        <f t="shared" si="18"/>
        <v>18.23</v>
      </c>
      <c r="P96" s="77">
        <f t="shared" si="19"/>
        <v>122.14873131792139</v>
      </c>
      <c r="Q96" s="77">
        <f t="shared" si="21"/>
        <v>140.38</v>
      </c>
      <c r="R96" s="77">
        <f t="shared" si="16"/>
        <v>4848.6713403322992</v>
      </c>
    </row>
    <row r="97" spans="1:18" x14ac:dyDescent="0.25">
      <c r="A97" s="27">
        <f t="shared" si="22"/>
        <v>45931</v>
      </c>
      <c r="B97" s="28">
        <v>84</v>
      </c>
      <c r="C97" s="10">
        <f t="shared" si="12"/>
        <v>4848.6713403322992</v>
      </c>
      <c r="D97" s="29">
        <f t="shared" si="13"/>
        <v>17.78</v>
      </c>
      <c r="E97" s="29">
        <f t="shared" si="17"/>
        <v>122.59660999942045</v>
      </c>
      <c r="F97" s="29">
        <f t="shared" si="20"/>
        <v>140.38</v>
      </c>
      <c r="G97" s="29">
        <f t="shared" si="14"/>
        <v>4726.074730332879</v>
      </c>
      <c r="L97" s="76">
        <f t="shared" si="23"/>
        <v>45931</v>
      </c>
      <c r="M97" s="62">
        <v>84</v>
      </c>
      <c r="N97" s="55">
        <f t="shared" si="15"/>
        <v>4848.6713403322992</v>
      </c>
      <c r="O97" s="77">
        <f t="shared" si="18"/>
        <v>17.78</v>
      </c>
      <c r="P97" s="77">
        <f t="shared" si="19"/>
        <v>122.59660999942045</v>
      </c>
      <c r="Q97" s="77">
        <f t="shared" si="21"/>
        <v>140.38</v>
      </c>
      <c r="R97" s="77">
        <f t="shared" si="16"/>
        <v>4726.074730332879</v>
      </c>
    </row>
    <row r="98" spans="1:18" x14ac:dyDescent="0.25">
      <c r="A98" s="27">
        <f t="shared" si="22"/>
        <v>45962</v>
      </c>
      <c r="B98" s="28">
        <v>85</v>
      </c>
      <c r="C98" s="10">
        <f t="shared" si="12"/>
        <v>4726.074730332879</v>
      </c>
      <c r="D98" s="29">
        <f t="shared" si="13"/>
        <v>17.329999999999998</v>
      </c>
      <c r="E98" s="29">
        <f t="shared" si="17"/>
        <v>123.04613090275164</v>
      </c>
      <c r="F98" s="29">
        <f t="shared" si="20"/>
        <v>140.38</v>
      </c>
      <c r="G98" s="29">
        <f t="shared" si="14"/>
        <v>4603.0285994301275</v>
      </c>
      <c r="L98" s="76">
        <f t="shared" si="23"/>
        <v>45962</v>
      </c>
      <c r="M98" s="62">
        <v>85</v>
      </c>
      <c r="N98" s="55">
        <f t="shared" si="15"/>
        <v>4726.074730332879</v>
      </c>
      <c r="O98" s="77">
        <f t="shared" si="18"/>
        <v>17.329999999999998</v>
      </c>
      <c r="P98" s="77">
        <f t="shared" si="19"/>
        <v>123.04613090275164</v>
      </c>
      <c r="Q98" s="77">
        <f t="shared" si="21"/>
        <v>140.38</v>
      </c>
      <c r="R98" s="77">
        <f t="shared" si="16"/>
        <v>4603.0285994301275</v>
      </c>
    </row>
    <row r="99" spans="1:18" x14ac:dyDescent="0.25">
      <c r="A99" s="27">
        <f t="shared" si="22"/>
        <v>45992</v>
      </c>
      <c r="B99" s="28">
        <v>86</v>
      </c>
      <c r="C99" s="10">
        <f t="shared" si="12"/>
        <v>4603.0285994301275</v>
      </c>
      <c r="D99" s="29">
        <f t="shared" si="13"/>
        <v>16.88</v>
      </c>
      <c r="E99" s="29">
        <f t="shared" si="17"/>
        <v>123.49730004939508</v>
      </c>
      <c r="F99" s="29">
        <f t="shared" si="20"/>
        <v>140.38</v>
      </c>
      <c r="G99" s="29">
        <f t="shared" si="14"/>
        <v>4479.5312993807329</v>
      </c>
      <c r="L99" s="76">
        <f t="shared" si="23"/>
        <v>45992</v>
      </c>
      <c r="M99" s="62">
        <v>86</v>
      </c>
      <c r="N99" s="55">
        <f t="shared" si="15"/>
        <v>4603.0285994301275</v>
      </c>
      <c r="O99" s="77">
        <f t="shared" si="18"/>
        <v>16.88</v>
      </c>
      <c r="P99" s="77">
        <f t="shared" si="19"/>
        <v>123.49730004939508</v>
      </c>
      <c r="Q99" s="77">
        <f t="shared" si="21"/>
        <v>140.38</v>
      </c>
      <c r="R99" s="77">
        <f t="shared" si="16"/>
        <v>4479.5312993807329</v>
      </c>
    </row>
    <row r="100" spans="1:18" x14ac:dyDescent="0.25">
      <c r="A100" s="27">
        <f t="shared" si="22"/>
        <v>46023</v>
      </c>
      <c r="B100" s="28">
        <v>87</v>
      </c>
      <c r="C100" s="10">
        <f t="shared" si="12"/>
        <v>4479.5312993807329</v>
      </c>
      <c r="D100" s="29">
        <f t="shared" si="13"/>
        <v>16.420000000000002</v>
      </c>
      <c r="E100" s="29">
        <f t="shared" si="17"/>
        <v>123.9501234829095</v>
      </c>
      <c r="F100" s="29">
        <f t="shared" si="20"/>
        <v>140.38</v>
      </c>
      <c r="G100" s="29">
        <f t="shared" si="14"/>
        <v>4355.5811758978234</v>
      </c>
      <c r="L100" s="76">
        <f t="shared" si="23"/>
        <v>46023</v>
      </c>
      <c r="M100" s="62">
        <v>87</v>
      </c>
      <c r="N100" s="55">
        <f t="shared" si="15"/>
        <v>4479.5312993807329</v>
      </c>
      <c r="O100" s="77">
        <f t="shared" si="18"/>
        <v>16.420000000000002</v>
      </c>
      <c r="P100" s="77">
        <f t="shared" si="19"/>
        <v>123.9501234829095</v>
      </c>
      <c r="Q100" s="77">
        <f t="shared" si="21"/>
        <v>140.38</v>
      </c>
      <c r="R100" s="77">
        <f t="shared" si="16"/>
        <v>4355.5811758978234</v>
      </c>
    </row>
    <row r="101" spans="1:18" x14ac:dyDescent="0.25">
      <c r="A101" s="27">
        <f t="shared" si="22"/>
        <v>46054</v>
      </c>
      <c r="B101" s="28">
        <v>88</v>
      </c>
      <c r="C101" s="10">
        <f t="shared" si="12"/>
        <v>4355.5811758978234</v>
      </c>
      <c r="D101" s="29">
        <f t="shared" si="13"/>
        <v>15.97</v>
      </c>
      <c r="E101" s="29">
        <f t="shared" si="17"/>
        <v>124.40460726901352</v>
      </c>
      <c r="F101" s="29">
        <f t="shared" si="20"/>
        <v>140.38</v>
      </c>
      <c r="G101" s="29">
        <f t="shared" si="14"/>
        <v>4231.1765686288099</v>
      </c>
      <c r="L101" s="76">
        <f t="shared" si="23"/>
        <v>46054</v>
      </c>
      <c r="M101" s="62">
        <v>88</v>
      </c>
      <c r="N101" s="55">
        <f t="shared" si="15"/>
        <v>4355.5811758978234</v>
      </c>
      <c r="O101" s="77">
        <f t="shared" si="18"/>
        <v>15.97</v>
      </c>
      <c r="P101" s="77">
        <f t="shared" si="19"/>
        <v>124.40460726901352</v>
      </c>
      <c r="Q101" s="77">
        <f t="shared" si="21"/>
        <v>140.38</v>
      </c>
      <c r="R101" s="77">
        <f t="shared" si="16"/>
        <v>4231.1765686288099</v>
      </c>
    </row>
    <row r="102" spans="1:18" x14ac:dyDescent="0.25">
      <c r="A102" s="27">
        <f t="shared" si="22"/>
        <v>46082</v>
      </c>
      <c r="B102" s="28">
        <v>89</v>
      </c>
      <c r="C102" s="10">
        <f t="shared" si="12"/>
        <v>4231.1765686288099</v>
      </c>
      <c r="D102" s="29">
        <f t="shared" si="13"/>
        <v>15.51</v>
      </c>
      <c r="E102" s="29">
        <f t="shared" si="17"/>
        <v>124.86075749566658</v>
      </c>
      <c r="F102" s="29">
        <f t="shared" si="20"/>
        <v>140.38</v>
      </c>
      <c r="G102" s="29">
        <f t="shared" si="14"/>
        <v>4106.3158111331431</v>
      </c>
      <c r="L102" s="76">
        <f t="shared" si="23"/>
        <v>46082</v>
      </c>
      <c r="M102" s="62">
        <v>89</v>
      </c>
      <c r="N102" s="55">
        <f t="shared" si="15"/>
        <v>4231.1765686288099</v>
      </c>
      <c r="O102" s="77">
        <f t="shared" si="18"/>
        <v>15.51</v>
      </c>
      <c r="P102" s="77">
        <f t="shared" si="19"/>
        <v>124.86075749566658</v>
      </c>
      <c r="Q102" s="77">
        <f t="shared" si="21"/>
        <v>140.38</v>
      </c>
      <c r="R102" s="77">
        <f t="shared" si="16"/>
        <v>4106.3158111331431</v>
      </c>
    </row>
    <row r="103" spans="1:18" x14ac:dyDescent="0.25">
      <c r="A103" s="27">
        <f t="shared" si="22"/>
        <v>46113</v>
      </c>
      <c r="B103" s="28">
        <v>90</v>
      </c>
      <c r="C103" s="10">
        <f t="shared" si="12"/>
        <v>4106.3158111331431</v>
      </c>
      <c r="D103" s="29">
        <f t="shared" si="13"/>
        <v>15.06</v>
      </c>
      <c r="E103" s="29">
        <f t="shared" si="17"/>
        <v>125.31858027315069</v>
      </c>
      <c r="F103" s="29">
        <f t="shared" si="20"/>
        <v>140.38</v>
      </c>
      <c r="G103" s="29">
        <f t="shared" si="14"/>
        <v>3980.9972308599927</v>
      </c>
      <c r="L103" s="76">
        <f t="shared" si="23"/>
        <v>46113</v>
      </c>
      <c r="M103" s="62">
        <v>90</v>
      </c>
      <c r="N103" s="55">
        <f t="shared" si="15"/>
        <v>4106.3158111331431</v>
      </c>
      <c r="O103" s="77">
        <f t="shared" si="18"/>
        <v>15.06</v>
      </c>
      <c r="P103" s="77">
        <f t="shared" si="19"/>
        <v>125.31858027315069</v>
      </c>
      <c r="Q103" s="77">
        <f t="shared" si="21"/>
        <v>140.38</v>
      </c>
      <c r="R103" s="77">
        <f t="shared" si="16"/>
        <v>3980.9972308599927</v>
      </c>
    </row>
    <row r="104" spans="1:18" x14ac:dyDescent="0.25">
      <c r="A104" s="27">
        <f t="shared" si="22"/>
        <v>46143</v>
      </c>
      <c r="B104" s="28">
        <v>91</v>
      </c>
      <c r="C104" s="10">
        <f t="shared" si="12"/>
        <v>3980.9972308599927</v>
      </c>
      <c r="D104" s="29">
        <f t="shared" si="13"/>
        <v>14.6</v>
      </c>
      <c r="E104" s="29">
        <f t="shared" si="17"/>
        <v>125.77808173415222</v>
      </c>
      <c r="F104" s="29">
        <f t="shared" si="20"/>
        <v>140.38</v>
      </c>
      <c r="G104" s="29">
        <f t="shared" si="14"/>
        <v>3855.2191491258404</v>
      </c>
      <c r="L104" s="76">
        <f t="shared" si="23"/>
        <v>46143</v>
      </c>
      <c r="M104" s="62">
        <v>91</v>
      </c>
      <c r="N104" s="55">
        <f t="shared" si="15"/>
        <v>3980.9972308599927</v>
      </c>
      <c r="O104" s="77">
        <f t="shared" si="18"/>
        <v>14.6</v>
      </c>
      <c r="P104" s="77">
        <f t="shared" si="19"/>
        <v>125.77808173415222</v>
      </c>
      <c r="Q104" s="77">
        <f t="shared" si="21"/>
        <v>140.38</v>
      </c>
      <c r="R104" s="77">
        <f t="shared" si="16"/>
        <v>3855.2191491258404</v>
      </c>
    </row>
    <row r="105" spans="1:18" x14ac:dyDescent="0.25">
      <c r="A105" s="27">
        <f t="shared" si="22"/>
        <v>46174</v>
      </c>
      <c r="B105" s="28">
        <v>92</v>
      </c>
      <c r="C105" s="10">
        <f t="shared" si="12"/>
        <v>3855.2191491258404</v>
      </c>
      <c r="D105" s="29">
        <f t="shared" si="13"/>
        <v>14.14</v>
      </c>
      <c r="E105" s="29">
        <f t="shared" si="17"/>
        <v>126.23926803384413</v>
      </c>
      <c r="F105" s="29">
        <f t="shared" si="20"/>
        <v>140.38</v>
      </c>
      <c r="G105" s="29">
        <f t="shared" si="14"/>
        <v>3728.9798810919965</v>
      </c>
      <c r="L105" s="76">
        <f t="shared" si="23"/>
        <v>46174</v>
      </c>
      <c r="M105" s="62">
        <v>92</v>
      </c>
      <c r="N105" s="55">
        <f t="shared" si="15"/>
        <v>3855.2191491258404</v>
      </c>
      <c r="O105" s="77">
        <f t="shared" si="18"/>
        <v>14.14</v>
      </c>
      <c r="P105" s="77">
        <f t="shared" si="19"/>
        <v>126.23926803384413</v>
      </c>
      <c r="Q105" s="77">
        <f t="shared" si="21"/>
        <v>140.38</v>
      </c>
      <c r="R105" s="77">
        <f t="shared" si="16"/>
        <v>3728.9798810919965</v>
      </c>
    </row>
    <row r="106" spans="1:18" x14ac:dyDescent="0.25">
      <c r="A106" s="27">
        <f t="shared" si="22"/>
        <v>46204</v>
      </c>
      <c r="B106" s="28">
        <v>93</v>
      </c>
      <c r="C106" s="10">
        <f t="shared" si="12"/>
        <v>3728.9798810919965</v>
      </c>
      <c r="D106" s="29">
        <f t="shared" si="13"/>
        <v>13.67</v>
      </c>
      <c r="E106" s="29">
        <f t="shared" si="17"/>
        <v>126.70214534996823</v>
      </c>
      <c r="F106" s="29">
        <f t="shared" si="20"/>
        <v>140.38</v>
      </c>
      <c r="G106" s="29">
        <f t="shared" si="14"/>
        <v>3602.2777357420282</v>
      </c>
      <c r="L106" s="76">
        <f t="shared" si="23"/>
        <v>46204</v>
      </c>
      <c r="M106" s="62">
        <v>93</v>
      </c>
      <c r="N106" s="55">
        <f t="shared" si="15"/>
        <v>3728.9798810919965</v>
      </c>
      <c r="O106" s="77">
        <f t="shared" si="18"/>
        <v>13.67</v>
      </c>
      <c r="P106" s="77">
        <f t="shared" si="19"/>
        <v>126.70214534996823</v>
      </c>
      <c r="Q106" s="77">
        <f t="shared" si="21"/>
        <v>140.38</v>
      </c>
      <c r="R106" s="77">
        <f t="shared" si="16"/>
        <v>3602.2777357420282</v>
      </c>
    </row>
    <row r="107" spans="1:18" x14ac:dyDescent="0.25">
      <c r="A107" s="27">
        <f t="shared" si="22"/>
        <v>46235</v>
      </c>
      <c r="B107" s="28">
        <v>94</v>
      </c>
      <c r="C107" s="10">
        <f t="shared" si="12"/>
        <v>3602.2777357420282</v>
      </c>
      <c r="D107" s="29">
        <f t="shared" si="13"/>
        <v>13.21</v>
      </c>
      <c r="E107" s="29">
        <f t="shared" si="17"/>
        <v>127.16671988291812</v>
      </c>
      <c r="F107" s="29">
        <f t="shared" si="20"/>
        <v>140.38</v>
      </c>
      <c r="G107" s="29">
        <f t="shared" si="14"/>
        <v>3475.11101585911</v>
      </c>
      <c r="L107" s="76">
        <f t="shared" si="23"/>
        <v>46235</v>
      </c>
      <c r="M107" s="62">
        <v>94</v>
      </c>
      <c r="N107" s="55">
        <f t="shared" si="15"/>
        <v>3602.2777357420282</v>
      </c>
      <c r="O107" s="77">
        <f t="shared" si="18"/>
        <v>13.21</v>
      </c>
      <c r="P107" s="77">
        <f t="shared" si="19"/>
        <v>127.16671988291812</v>
      </c>
      <c r="Q107" s="77">
        <f t="shared" si="21"/>
        <v>140.38</v>
      </c>
      <c r="R107" s="77">
        <f t="shared" si="16"/>
        <v>3475.11101585911</v>
      </c>
    </row>
    <row r="108" spans="1:18" x14ac:dyDescent="0.25">
      <c r="A108" s="27">
        <f t="shared" si="22"/>
        <v>46266</v>
      </c>
      <c r="B108" s="28">
        <v>95</v>
      </c>
      <c r="C108" s="10">
        <f t="shared" si="12"/>
        <v>3475.11101585911</v>
      </c>
      <c r="D108" s="29">
        <f t="shared" si="13"/>
        <v>12.74</v>
      </c>
      <c r="E108" s="29">
        <f t="shared" si="17"/>
        <v>127.63299785582214</v>
      </c>
      <c r="F108" s="29">
        <f t="shared" si="20"/>
        <v>140.38</v>
      </c>
      <c r="G108" s="29">
        <f t="shared" si="14"/>
        <v>3347.4780180032881</v>
      </c>
      <c r="L108" s="76">
        <f t="shared" si="23"/>
        <v>46266</v>
      </c>
      <c r="M108" s="62">
        <v>95</v>
      </c>
      <c r="N108" s="55">
        <f t="shared" si="15"/>
        <v>3475.11101585911</v>
      </c>
      <c r="O108" s="77">
        <f t="shared" si="18"/>
        <v>12.74</v>
      </c>
      <c r="P108" s="77">
        <f t="shared" si="19"/>
        <v>127.63299785582214</v>
      </c>
      <c r="Q108" s="77">
        <f t="shared" si="21"/>
        <v>140.38</v>
      </c>
      <c r="R108" s="77">
        <f t="shared" si="16"/>
        <v>3347.4780180032881</v>
      </c>
    </row>
    <row r="109" spans="1:18" x14ac:dyDescent="0.25">
      <c r="A109" s="27">
        <f t="shared" si="22"/>
        <v>46296</v>
      </c>
      <c r="B109" s="28">
        <v>96</v>
      </c>
      <c r="C109" s="10">
        <f t="shared" si="12"/>
        <v>3347.4780180032881</v>
      </c>
      <c r="D109" s="29">
        <f t="shared" si="13"/>
        <v>12.27</v>
      </c>
      <c r="E109" s="29">
        <f t="shared" si="17"/>
        <v>128.10098551462681</v>
      </c>
      <c r="F109" s="29">
        <f t="shared" si="20"/>
        <v>140.38</v>
      </c>
      <c r="G109" s="29">
        <f t="shared" si="14"/>
        <v>3219.3770324886614</v>
      </c>
      <c r="L109" s="76">
        <f t="shared" si="23"/>
        <v>46296</v>
      </c>
      <c r="M109" s="62">
        <v>96</v>
      </c>
      <c r="N109" s="55">
        <f t="shared" si="15"/>
        <v>3347.4780180032881</v>
      </c>
      <c r="O109" s="77">
        <f t="shared" si="18"/>
        <v>12.27</v>
      </c>
      <c r="P109" s="77">
        <f t="shared" si="19"/>
        <v>128.10098551462681</v>
      </c>
      <c r="Q109" s="77">
        <f t="shared" si="21"/>
        <v>140.38</v>
      </c>
      <c r="R109" s="77">
        <f t="shared" si="16"/>
        <v>3219.3770324886614</v>
      </c>
    </row>
    <row r="110" spans="1:18" x14ac:dyDescent="0.25">
      <c r="A110" s="27">
        <f t="shared" si="22"/>
        <v>46327</v>
      </c>
      <c r="B110" s="28">
        <v>97</v>
      </c>
      <c r="C110" s="10">
        <f t="shared" si="12"/>
        <v>3219.3770324886614</v>
      </c>
      <c r="D110" s="29">
        <f t="shared" si="13"/>
        <v>11.8</v>
      </c>
      <c r="E110" s="29">
        <f t="shared" si="17"/>
        <v>128.57068912818045</v>
      </c>
      <c r="F110" s="29">
        <f t="shared" si="20"/>
        <v>140.38</v>
      </c>
      <c r="G110" s="29">
        <f t="shared" si="14"/>
        <v>3090.8063433604812</v>
      </c>
      <c r="L110" s="76">
        <f t="shared" si="23"/>
        <v>46327</v>
      </c>
      <c r="M110" s="62">
        <v>97</v>
      </c>
      <c r="N110" s="55">
        <f t="shared" si="15"/>
        <v>3219.3770324886614</v>
      </c>
      <c r="O110" s="77">
        <f t="shared" si="18"/>
        <v>11.8</v>
      </c>
      <c r="P110" s="77">
        <f t="shared" si="19"/>
        <v>128.57068912818045</v>
      </c>
      <c r="Q110" s="77">
        <f t="shared" si="21"/>
        <v>140.38</v>
      </c>
      <c r="R110" s="77">
        <f t="shared" si="16"/>
        <v>3090.8063433604812</v>
      </c>
    </row>
    <row r="111" spans="1:18" x14ac:dyDescent="0.25">
      <c r="A111" s="27">
        <f t="shared" si="22"/>
        <v>46357</v>
      </c>
      <c r="B111" s="28">
        <v>98</v>
      </c>
      <c r="C111" s="10">
        <f t="shared" si="12"/>
        <v>3090.8063433604812</v>
      </c>
      <c r="D111" s="29">
        <f t="shared" si="13"/>
        <v>11.33</v>
      </c>
      <c r="E111" s="29">
        <f t="shared" si="17"/>
        <v>129.04211498831711</v>
      </c>
      <c r="F111" s="29">
        <f t="shared" si="20"/>
        <v>140.38</v>
      </c>
      <c r="G111" s="29">
        <f t="shared" si="14"/>
        <v>2961.7642283721639</v>
      </c>
      <c r="L111" s="76">
        <f t="shared" si="23"/>
        <v>46357</v>
      </c>
      <c r="M111" s="62">
        <v>98</v>
      </c>
      <c r="N111" s="55">
        <f t="shared" si="15"/>
        <v>3090.8063433604812</v>
      </c>
      <c r="O111" s="77">
        <f t="shared" si="18"/>
        <v>11.33</v>
      </c>
      <c r="P111" s="77">
        <f t="shared" si="19"/>
        <v>129.04211498831711</v>
      </c>
      <c r="Q111" s="77">
        <f t="shared" si="21"/>
        <v>140.38</v>
      </c>
      <c r="R111" s="77">
        <f t="shared" si="16"/>
        <v>2961.7642283721639</v>
      </c>
    </row>
    <row r="112" spans="1:18" x14ac:dyDescent="0.25">
      <c r="A112" s="27">
        <f t="shared" si="22"/>
        <v>46388</v>
      </c>
      <c r="B112" s="28">
        <v>99</v>
      </c>
      <c r="C112" s="10">
        <f t="shared" si="12"/>
        <v>2961.7642283721639</v>
      </c>
      <c r="D112" s="29">
        <f t="shared" si="13"/>
        <v>10.86</v>
      </c>
      <c r="E112" s="29">
        <f t="shared" si="17"/>
        <v>129.51526940994094</v>
      </c>
      <c r="F112" s="29">
        <f t="shared" si="20"/>
        <v>140.38</v>
      </c>
      <c r="G112" s="29">
        <f t="shared" si="14"/>
        <v>2832.2489589622228</v>
      </c>
      <c r="L112" s="76">
        <f t="shared" si="23"/>
        <v>46388</v>
      </c>
      <c r="M112" s="62">
        <v>99</v>
      </c>
      <c r="N112" s="55">
        <f t="shared" si="15"/>
        <v>2961.7642283721639</v>
      </c>
      <c r="O112" s="77">
        <f t="shared" si="18"/>
        <v>10.86</v>
      </c>
      <c r="P112" s="77">
        <f t="shared" si="19"/>
        <v>129.51526940994094</v>
      </c>
      <c r="Q112" s="77">
        <f t="shared" si="21"/>
        <v>140.38</v>
      </c>
      <c r="R112" s="77">
        <f t="shared" si="16"/>
        <v>2832.2489589622228</v>
      </c>
    </row>
    <row r="113" spans="1:18" x14ac:dyDescent="0.25">
      <c r="A113" s="27">
        <f t="shared" si="22"/>
        <v>46419</v>
      </c>
      <c r="B113" s="28">
        <v>100</v>
      </c>
      <c r="C113" s="10">
        <f t="shared" si="12"/>
        <v>2832.2489589622228</v>
      </c>
      <c r="D113" s="29">
        <f t="shared" si="13"/>
        <v>10.38</v>
      </c>
      <c r="E113" s="29">
        <f t="shared" si="17"/>
        <v>129.99015873111071</v>
      </c>
      <c r="F113" s="29">
        <f t="shared" si="20"/>
        <v>140.38</v>
      </c>
      <c r="G113" s="29">
        <f t="shared" si="14"/>
        <v>2702.2588002311122</v>
      </c>
      <c r="L113" s="76">
        <f t="shared" si="23"/>
        <v>46419</v>
      </c>
      <c r="M113" s="62">
        <v>100</v>
      </c>
      <c r="N113" s="55">
        <f t="shared" si="15"/>
        <v>2832.2489589622228</v>
      </c>
      <c r="O113" s="77">
        <f t="shared" si="18"/>
        <v>10.38</v>
      </c>
      <c r="P113" s="77">
        <f t="shared" si="19"/>
        <v>129.99015873111071</v>
      </c>
      <c r="Q113" s="77">
        <f t="shared" si="21"/>
        <v>140.38</v>
      </c>
      <c r="R113" s="77">
        <f t="shared" si="16"/>
        <v>2702.2588002311122</v>
      </c>
    </row>
    <row r="114" spans="1:18" x14ac:dyDescent="0.25">
      <c r="A114" s="27">
        <f t="shared" si="22"/>
        <v>46447</v>
      </c>
      <c r="B114" s="28">
        <v>101</v>
      </c>
      <c r="C114" s="10">
        <f t="shared" si="12"/>
        <v>2702.2588002311122</v>
      </c>
      <c r="D114" s="29">
        <f t="shared" si="13"/>
        <v>9.91</v>
      </c>
      <c r="E114" s="29">
        <f t="shared" si="17"/>
        <v>130.46678931312479</v>
      </c>
      <c r="F114" s="29">
        <f t="shared" si="20"/>
        <v>140.38</v>
      </c>
      <c r="G114" s="29">
        <f t="shared" si="14"/>
        <v>2571.7920109179872</v>
      </c>
      <c r="L114" s="76">
        <f t="shared" si="23"/>
        <v>46447</v>
      </c>
      <c r="M114" s="62">
        <v>101</v>
      </c>
      <c r="N114" s="55">
        <f t="shared" si="15"/>
        <v>2702.2588002311122</v>
      </c>
      <c r="O114" s="77">
        <f t="shared" si="18"/>
        <v>9.91</v>
      </c>
      <c r="P114" s="77">
        <f t="shared" si="19"/>
        <v>130.46678931312479</v>
      </c>
      <c r="Q114" s="77">
        <f t="shared" si="21"/>
        <v>140.38</v>
      </c>
      <c r="R114" s="77">
        <f t="shared" si="16"/>
        <v>2571.7920109179872</v>
      </c>
    </row>
    <row r="115" spans="1:18" x14ac:dyDescent="0.25">
      <c r="A115" s="27">
        <f t="shared" si="22"/>
        <v>46478</v>
      </c>
      <c r="B115" s="28">
        <v>102</v>
      </c>
      <c r="C115" s="10">
        <f t="shared" si="12"/>
        <v>2571.7920109179872</v>
      </c>
      <c r="D115" s="29">
        <f t="shared" si="13"/>
        <v>9.43</v>
      </c>
      <c r="E115" s="29">
        <f t="shared" si="17"/>
        <v>130.94516754060626</v>
      </c>
      <c r="F115" s="29">
        <f t="shared" si="20"/>
        <v>140.38</v>
      </c>
      <c r="G115" s="29">
        <f t="shared" si="14"/>
        <v>2440.846843377381</v>
      </c>
      <c r="L115" s="76">
        <f t="shared" si="23"/>
        <v>46478</v>
      </c>
      <c r="M115" s="62">
        <v>102</v>
      </c>
      <c r="N115" s="55">
        <f t="shared" si="15"/>
        <v>2571.7920109179872</v>
      </c>
      <c r="O115" s="77">
        <f t="shared" si="18"/>
        <v>9.43</v>
      </c>
      <c r="P115" s="77">
        <f t="shared" si="19"/>
        <v>130.94516754060626</v>
      </c>
      <c r="Q115" s="77">
        <f t="shared" si="21"/>
        <v>140.38</v>
      </c>
      <c r="R115" s="77">
        <f t="shared" si="16"/>
        <v>2440.846843377381</v>
      </c>
    </row>
    <row r="116" spans="1:18" x14ac:dyDescent="0.25">
      <c r="A116" s="27">
        <f t="shared" si="22"/>
        <v>46508</v>
      </c>
      <c r="B116" s="28">
        <v>103</v>
      </c>
      <c r="C116" s="10">
        <f t="shared" si="12"/>
        <v>2440.846843377381</v>
      </c>
      <c r="D116" s="29">
        <f t="shared" si="13"/>
        <v>8.9499999999999993</v>
      </c>
      <c r="E116" s="29">
        <f t="shared" si="17"/>
        <v>131.42529982158848</v>
      </c>
      <c r="F116" s="29">
        <f t="shared" si="20"/>
        <v>140.38</v>
      </c>
      <c r="G116" s="29">
        <f t="shared" si="14"/>
        <v>2309.4215435557926</v>
      </c>
      <c r="L116" s="76">
        <f t="shared" si="23"/>
        <v>46508</v>
      </c>
      <c r="M116" s="62">
        <v>103</v>
      </c>
      <c r="N116" s="55">
        <f t="shared" si="15"/>
        <v>2440.846843377381</v>
      </c>
      <c r="O116" s="77">
        <f t="shared" si="18"/>
        <v>8.9499999999999993</v>
      </c>
      <c r="P116" s="77">
        <f t="shared" si="19"/>
        <v>131.42529982158848</v>
      </c>
      <c r="Q116" s="77">
        <f t="shared" si="21"/>
        <v>140.38</v>
      </c>
      <c r="R116" s="77">
        <f t="shared" si="16"/>
        <v>2309.4215435557926</v>
      </c>
    </row>
    <row r="117" spans="1:18" x14ac:dyDescent="0.25">
      <c r="A117" s="27">
        <f t="shared" si="22"/>
        <v>46539</v>
      </c>
      <c r="B117" s="28">
        <v>104</v>
      </c>
      <c r="C117" s="10">
        <f t="shared" si="12"/>
        <v>2309.4215435557926</v>
      </c>
      <c r="D117" s="29">
        <f t="shared" si="13"/>
        <v>8.4700000000000006</v>
      </c>
      <c r="E117" s="29">
        <f t="shared" si="17"/>
        <v>131.90719258760097</v>
      </c>
      <c r="F117" s="29">
        <f t="shared" si="20"/>
        <v>140.38</v>
      </c>
      <c r="G117" s="29">
        <f t="shared" si="14"/>
        <v>2177.5143509681916</v>
      </c>
      <c r="L117" s="76">
        <f t="shared" si="23"/>
        <v>46539</v>
      </c>
      <c r="M117" s="62">
        <v>104</v>
      </c>
      <c r="N117" s="55">
        <f t="shared" si="15"/>
        <v>2309.4215435557926</v>
      </c>
      <c r="O117" s="77">
        <f t="shared" si="18"/>
        <v>8.4700000000000006</v>
      </c>
      <c r="P117" s="77">
        <f t="shared" si="19"/>
        <v>131.90719258760097</v>
      </c>
      <c r="Q117" s="77">
        <f t="shared" si="21"/>
        <v>140.38</v>
      </c>
      <c r="R117" s="77">
        <f t="shared" si="16"/>
        <v>2177.5143509681916</v>
      </c>
    </row>
    <row r="118" spans="1:18" x14ac:dyDescent="0.25">
      <c r="A118" s="27">
        <f t="shared" si="22"/>
        <v>46569</v>
      </c>
      <c r="B118" s="28">
        <v>105</v>
      </c>
      <c r="C118" s="10">
        <f t="shared" si="12"/>
        <v>2177.5143509681916</v>
      </c>
      <c r="D118" s="29">
        <f t="shared" si="13"/>
        <v>7.98</v>
      </c>
      <c r="E118" s="29">
        <f t="shared" si="17"/>
        <v>132.3908522937555</v>
      </c>
      <c r="F118" s="29">
        <f t="shared" si="20"/>
        <v>140.38</v>
      </c>
      <c r="G118" s="29">
        <f t="shared" si="14"/>
        <v>2045.1234986744362</v>
      </c>
      <c r="L118" s="76">
        <f t="shared" si="23"/>
        <v>46569</v>
      </c>
      <c r="M118" s="62">
        <v>105</v>
      </c>
      <c r="N118" s="55">
        <f t="shared" si="15"/>
        <v>2177.5143509681916</v>
      </c>
      <c r="O118" s="77">
        <f t="shared" si="18"/>
        <v>7.98</v>
      </c>
      <c r="P118" s="77">
        <f t="shared" si="19"/>
        <v>132.3908522937555</v>
      </c>
      <c r="Q118" s="77">
        <f t="shared" si="21"/>
        <v>140.38</v>
      </c>
      <c r="R118" s="77">
        <f t="shared" si="16"/>
        <v>2045.1234986744362</v>
      </c>
    </row>
    <row r="119" spans="1:18" x14ac:dyDescent="0.25">
      <c r="A119" s="27">
        <f t="shared" si="22"/>
        <v>46600</v>
      </c>
      <c r="B119" s="28">
        <v>106</v>
      </c>
      <c r="C119" s="10">
        <f t="shared" si="12"/>
        <v>2045.1234986744362</v>
      </c>
      <c r="D119" s="29">
        <f t="shared" si="13"/>
        <v>7.5</v>
      </c>
      <c r="E119" s="29">
        <f t="shared" si="17"/>
        <v>132.87628541883262</v>
      </c>
      <c r="F119" s="29">
        <f t="shared" si="20"/>
        <v>140.38</v>
      </c>
      <c r="G119" s="29">
        <f t="shared" si="14"/>
        <v>1912.2472132556036</v>
      </c>
      <c r="L119" s="76">
        <f t="shared" si="23"/>
        <v>46600</v>
      </c>
      <c r="M119" s="62">
        <v>106</v>
      </c>
      <c r="N119" s="55">
        <f t="shared" si="15"/>
        <v>2045.1234986744362</v>
      </c>
      <c r="O119" s="77">
        <f t="shared" si="18"/>
        <v>7.5</v>
      </c>
      <c r="P119" s="77">
        <f t="shared" si="19"/>
        <v>132.87628541883262</v>
      </c>
      <c r="Q119" s="77">
        <f t="shared" si="21"/>
        <v>140.38</v>
      </c>
      <c r="R119" s="77">
        <f t="shared" si="16"/>
        <v>1912.2472132556036</v>
      </c>
    </row>
    <row r="120" spans="1:18" x14ac:dyDescent="0.25">
      <c r="A120" s="27">
        <f t="shared" si="22"/>
        <v>46631</v>
      </c>
      <c r="B120" s="28">
        <v>107</v>
      </c>
      <c r="C120" s="10">
        <f t="shared" si="12"/>
        <v>1912.2472132556036</v>
      </c>
      <c r="D120" s="29">
        <f t="shared" si="13"/>
        <v>7.01</v>
      </c>
      <c r="E120" s="29">
        <f t="shared" si="17"/>
        <v>133.36349846536837</v>
      </c>
      <c r="F120" s="29">
        <f t="shared" si="20"/>
        <v>140.38</v>
      </c>
      <c r="G120" s="29">
        <f t="shared" si="14"/>
        <v>1778.8837147902352</v>
      </c>
      <c r="L120" s="76">
        <f t="shared" si="23"/>
        <v>46631</v>
      </c>
      <c r="M120" s="62">
        <v>107</v>
      </c>
      <c r="N120" s="55">
        <f t="shared" si="15"/>
        <v>1912.2472132556036</v>
      </c>
      <c r="O120" s="77">
        <f t="shared" si="18"/>
        <v>7.01</v>
      </c>
      <c r="P120" s="77">
        <f t="shared" si="19"/>
        <v>133.36349846536837</v>
      </c>
      <c r="Q120" s="77">
        <f t="shared" si="21"/>
        <v>140.38</v>
      </c>
      <c r="R120" s="77">
        <f t="shared" si="16"/>
        <v>1778.8837147902352</v>
      </c>
    </row>
    <row r="121" spans="1:18" x14ac:dyDescent="0.25">
      <c r="A121" s="27">
        <f t="shared" si="22"/>
        <v>46661</v>
      </c>
      <c r="B121" s="28">
        <v>108</v>
      </c>
      <c r="C121" s="10">
        <f t="shared" si="12"/>
        <v>1778.8837147902352</v>
      </c>
      <c r="D121" s="29">
        <f t="shared" si="13"/>
        <v>6.52</v>
      </c>
      <c r="E121" s="29">
        <f t="shared" si="17"/>
        <v>133.85249795974136</v>
      </c>
      <c r="F121" s="29">
        <f t="shared" si="20"/>
        <v>140.38</v>
      </c>
      <c r="G121" s="29">
        <f t="shared" si="14"/>
        <v>1645.0312168304938</v>
      </c>
      <c r="L121" s="76">
        <f t="shared" si="23"/>
        <v>46661</v>
      </c>
      <c r="M121" s="62">
        <v>108</v>
      </c>
      <c r="N121" s="55">
        <f t="shared" si="15"/>
        <v>1778.8837147902352</v>
      </c>
      <c r="O121" s="77">
        <f t="shared" si="18"/>
        <v>6.52</v>
      </c>
      <c r="P121" s="77">
        <f t="shared" si="19"/>
        <v>133.85249795974136</v>
      </c>
      <c r="Q121" s="77">
        <f t="shared" si="21"/>
        <v>140.38</v>
      </c>
      <c r="R121" s="77">
        <f t="shared" si="16"/>
        <v>1645.0312168304938</v>
      </c>
    </row>
    <row r="122" spans="1:18" x14ac:dyDescent="0.25">
      <c r="A122" s="27">
        <f t="shared" si="22"/>
        <v>46692</v>
      </c>
      <c r="B122" s="28">
        <v>109</v>
      </c>
      <c r="C122" s="10">
        <f t="shared" si="12"/>
        <v>1645.0312168304938</v>
      </c>
      <c r="D122" s="29">
        <f t="shared" si="13"/>
        <v>6.03</v>
      </c>
      <c r="E122" s="29">
        <f t="shared" si="17"/>
        <v>134.34329045226039</v>
      </c>
      <c r="F122" s="29">
        <f t="shared" si="20"/>
        <v>140.38</v>
      </c>
      <c r="G122" s="29">
        <f t="shared" si="14"/>
        <v>1510.6879263782334</v>
      </c>
      <c r="L122" s="76">
        <f t="shared" si="23"/>
        <v>46692</v>
      </c>
      <c r="M122" s="62">
        <v>109</v>
      </c>
      <c r="N122" s="55">
        <f t="shared" si="15"/>
        <v>1645.0312168304938</v>
      </c>
      <c r="O122" s="77">
        <f t="shared" si="18"/>
        <v>6.03</v>
      </c>
      <c r="P122" s="77">
        <f t="shared" si="19"/>
        <v>134.34329045226039</v>
      </c>
      <c r="Q122" s="77">
        <f t="shared" si="21"/>
        <v>140.38</v>
      </c>
      <c r="R122" s="77">
        <f t="shared" si="16"/>
        <v>1510.6879263782334</v>
      </c>
    </row>
    <row r="123" spans="1:18" x14ac:dyDescent="0.25">
      <c r="A123" s="27">
        <f t="shared" si="22"/>
        <v>46722</v>
      </c>
      <c r="B123" s="28">
        <v>110</v>
      </c>
      <c r="C123" s="10">
        <f t="shared" si="12"/>
        <v>1510.6879263782334</v>
      </c>
      <c r="D123" s="29">
        <f t="shared" si="13"/>
        <v>5.54</v>
      </c>
      <c r="E123" s="29">
        <f t="shared" si="17"/>
        <v>134.83588251725203</v>
      </c>
      <c r="F123" s="29">
        <f t="shared" si="20"/>
        <v>140.38</v>
      </c>
      <c r="G123" s="29">
        <f t="shared" si="14"/>
        <v>1375.8520438609814</v>
      </c>
      <c r="L123" s="76">
        <f t="shared" si="23"/>
        <v>46722</v>
      </c>
      <c r="M123" s="62">
        <v>110</v>
      </c>
      <c r="N123" s="55">
        <f t="shared" si="15"/>
        <v>1510.6879263782334</v>
      </c>
      <c r="O123" s="77">
        <f t="shared" si="18"/>
        <v>5.54</v>
      </c>
      <c r="P123" s="77">
        <f t="shared" si="19"/>
        <v>134.83588251725203</v>
      </c>
      <c r="Q123" s="77">
        <f t="shared" si="21"/>
        <v>140.38</v>
      </c>
      <c r="R123" s="77">
        <f t="shared" si="16"/>
        <v>1375.8520438609814</v>
      </c>
    </row>
    <row r="124" spans="1:18" x14ac:dyDescent="0.25">
      <c r="A124" s="27">
        <f t="shared" si="22"/>
        <v>46753</v>
      </c>
      <c r="B124" s="28">
        <v>111</v>
      </c>
      <c r="C124" s="10">
        <f t="shared" si="12"/>
        <v>1375.8520438609814</v>
      </c>
      <c r="D124" s="29">
        <f t="shared" si="13"/>
        <v>5.04</v>
      </c>
      <c r="E124" s="29">
        <f t="shared" si="17"/>
        <v>135.3302807531486</v>
      </c>
      <c r="F124" s="29">
        <f t="shared" si="20"/>
        <v>140.38</v>
      </c>
      <c r="G124" s="29">
        <f t="shared" si="14"/>
        <v>1240.5217631078328</v>
      </c>
      <c r="L124" s="76">
        <f t="shared" si="23"/>
        <v>46753</v>
      </c>
      <c r="M124" s="62">
        <v>111</v>
      </c>
      <c r="N124" s="55">
        <f t="shared" si="15"/>
        <v>1375.8520438609814</v>
      </c>
      <c r="O124" s="77">
        <f t="shared" si="18"/>
        <v>5.04</v>
      </c>
      <c r="P124" s="77">
        <f t="shared" si="19"/>
        <v>135.3302807531486</v>
      </c>
      <c r="Q124" s="77">
        <f t="shared" si="21"/>
        <v>140.38</v>
      </c>
      <c r="R124" s="77">
        <f t="shared" si="16"/>
        <v>1240.5217631078328</v>
      </c>
    </row>
    <row r="125" spans="1:18" x14ac:dyDescent="0.25">
      <c r="A125" s="27">
        <f t="shared" si="22"/>
        <v>46784</v>
      </c>
      <c r="B125" s="28">
        <v>112</v>
      </c>
      <c r="C125" s="10">
        <f t="shared" si="12"/>
        <v>1240.5217631078328</v>
      </c>
      <c r="D125" s="29">
        <f t="shared" si="13"/>
        <v>4.55</v>
      </c>
      <c r="E125" s="29">
        <f t="shared" si="17"/>
        <v>135.82649178257682</v>
      </c>
      <c r="F125" s="29">
        <f t="shared" si="20"/>
        <v>140.38</v>
      </c>
      <c r="G125" s="29">
        <f t="shared" si="14"/>
        <v>1104.695271325256</v>
      </c>
      <c r="L125" s="76">
        <f t="shared" si="23"/>
        <v>46784</v>
      </c>
      <c r="M125" s="62">
        <v>112</v>
      </c>
      <c r="N125" s="55">
        <f t="shared" si="15"/>
        <v>1240.5217631078328</v>
      </c>
      <c r="O125" s="77">
        <f t="shared" si="18"/>
        <v>4.55</v>
      </c>
      <c r="P125" s="77">
        <f t="shared" si="19"/>
        <v>135.82649178257682</v>
      </c>
      <c r="Q125" s="77">
        <f t="shared" si="21"/>
        <v>140.38</v>
      </c>
      <c r="R125" s="77">
        <f t="shared" si="16"/>
        <v>1104.695271325256</v>
      </c>
    </row>
    <row r="126" spans="1:18" x14ac:dyDescent="0.25">
      <c r="A126" s="27">
        <f t="shared" si="22"/>
        <v>46813</v>
      </c>
      <c r="B126" s="28">
        <v>113</v>
      </c>
      <c r="C126" s="10">
        <f t="shared" si="12"/>
        <v>1104.695271325256</v>
      </c>
      <c r="D126" s="29">
        <f t="shared" si="13"/>
        <v>4.05</v>
      </c>
      <c r="E126" s="29">
        <f t="shared" si="17"/>
        <v>136.32452225244626</v>
      </c>
      <c r="F126" s="29">
        <f t="shared" si="20"/>
        <v>140.38</v>
      </c>
      <c r="G126" s="29">
        <f t="shared" si="14"/>
        <v>968.37074907280976</v>
      </c>
      <c r="L126" s="76">
        <f t="shared" si="23"/>
        <v>46813</v>
      </c>
      <c r="M126" s="62">
        <v>113</v>
      </c>
      <c r="N126" s="55">
        <f t="shared" si="15"/>
        <v>1104.695271325256</v>
      </c>
      <c r="O126" s="77">
        <f t="shared" si="18"/>
        <v>4.05</v>
      </c>
      <c r="P126" s="77">
        <f t="shared" si="19"/>
        <v>136.32452225244626</v>
      </c>
      <c r="Q126" s="77">
        <f t="shared" si="21"/>
        <v>140.38</v>
      </c>
      <c r="R126" s="77">
        <f t="shared" si="16"/>
        <v>968.37074907280976</v>
      </c>
    </row>
    <row r="127" spans="1:18" x14ac:dyDescent="0.25">
      <c r="A127" s="27">
        <f t="shared" si="22"/>
        <v>46844</v>
      </c>
      <c r="B127" s="28">
        <v>114</v>
      </c>
      <c r="C127" s="10">
        <f t="shared" si="12"/>
        <v>968.37074907280976</v>
      </c>
      <c r="D127" s="29">
        <f t="shared" si="13"/>
        <v>3.55</v>
      </c>
      <c r="E127" s="29">
        <f t="shared" si="17"/>
        <v>136.82437883403858</v>
      </c>
      <c r="F127" s="29">
        <f t="shared" si="20"/>
        <v>140.38</v>
      </c>
      <c r="G127" s="29">
        <f t="shared" si="14"/>
        <v>831.54637023877115</v>
      </c>
      <c r="L127" s="76">
        <f t="shared" si="23"/>
        <v>46844</v>
      </c>
      <c r="M127" s="62">
        <v>114</v>
      </c>
      <c r="N127" s="55">
        <f t="shared" si="15"/>
        <v>968.37074907280976</v>
      </c>
      <c r="O127" s="77">
        <f t="shared" si="18"/>
        <v>3.55</v>
      </c>
      <c r="P127" s="77">
        <f t="shared" si="19"/>
        <v>136.82437883403858</v>
      </c>
      <c r="Q127" s="77">
        <f t="shared" si="21"/>
        <v>140.38</v>
      </c>
      <c r="R127" s="77">
        <f t="shared" si="16"/>
        <v>831.54637023877115</v>
      </c>
    </row>
    <row r="128" spans="1:18" x14ac:dyDescent="0.25">
      <c r="A128" s="27">
        <f t="shared" si="22"/>
        <v>46874</v>
      </c>
      <c r="B128" s="28">
        <v>115</v>
      </c>
      <c r="C128" s="10">
        <f t="shared" si="12"/>
        <v>831.54637023877115</v>
      </c>
      <c r="D128" s="29">
        <f t="shared" si="13"/>
        <v>3.05</v>
      </c>
      <c r="E128" s="29">
        <f t="shared" si="17"/>
        <v>137.32606822309671</v>
      </c>
      <c r="F128" s="29">
        <f t="shared" si="20"/>
        <v>140.38</v>
      </c>
      <c r="G128" s="29">
        <f t="shared" si="14"/>
        <v>694.22030201567441</v>
      </c>
      <c r="L128" s="76">
        <f t="shared" si="23"/>
        <v>46874</v>
      </c>
      <c r="M128" s="62">
        <v>115</v>
      </c>
      <c r="N128" s="55">
        <f t="shared" si="15"/>
        <v>831.54637023877115</v>
      </c>
      <c r="O128" s="77">
        <f t="shared" si="18"/>
        <v>3.05</v>
      </c>
      <c r="P128" s="77">
        <f t="shared" si="19"/>
        <v>137.32606822309671</v>
      </c>
      <c r="Q128" s="77">
        <f t="shared" si="21"/>
        <v>140.38</v>
      </c>
      <c r="R128" s="77">
        <f t="shared" si="16"/>
        <v>694.22030201567441</v>
      </c>
    </row>
    <row r="129" spans="1:18" x14ac:dyDescent="0.25">
      <c r="A129" s="27">
        <f t="shared" si="22"/>
        <v>46905</v>
      </c>
      <c r="B129" s="28">
        <v>116</v>
      </c>
      <c r="C129" s="10">
        <f t="shared" si="12"/>
        <v>694.22030201567441</v>
      </c>
      <c r="D129" s="29">
        <f t="shared" si="13"/>
        <v>2.5499999999999998</v>
      </c>
      <c r="E129" s="29">
        <f t="shared" si="17"/>
        <v>137.82959713991474</v>
      </c>
      <c r="F129" s="29">
        <f t="shared" si="20"/>
        <v>140.38</v>
      </c>
      <c r="G129" s="29">
        <f t="shared" si="14"/>
        <v>556.39070487575964</v>
      </c>
      <c r="L129" s="76">
        <f t="shared" si="23"/>
        <v>46905</v>
      </c>
      <c r="M129" s="62">
        <v>116</v>
      </c>
      <c r="N129" s="55">
        <f t="shared" si="15"/>
        <v>694.22030201567441</v>
      </c>
      <c r="O129" s="77">
        <f t="shared" si="18"/>
        <v>2.5499999999999998</v>
      </c>
      <c r="P129" s="77">
        <f t="shared" si="19"/>
        <v>137.82959713991474</v>
      </c>
      <c r="Q129" s="77">
        <f t="shared" si="21"/>
        <v>140.38</v>
      </c>
      <c r="R129" s="77">
        <f t="shared" si="16"/>
        <v>556.39070487575964</v>
      </c>
    </row>
    <row r="130" spans="1:18" x14ac:dyDescent="0.25">
      <c r="A130" s="27">
        <f t="shared" si="22"/>
        <v>46935</v>
      </c>
      <c r="B130" s="28">
        <v>117</v>
      </c>
      <c r="C130" s="10">
        <f t="shared" si="12"/>
        <v>556.39070487575964</v>
      </c>
      <c r="D130" s="29">
        <f t="shared" si="13"/>
        <v>2.04</v>
      </c>
      <c r="E130" s="29">
        <f t="shared" si="17"/>
        <v>138.33497232942776</v>
      </c>
      <c r="F130" s="29">
        <f t="shared" si="20"/>
        <v>140.38</v>
      </c>
      <c r="G130" s="29">
        <f t="shared" si="14"/>
        <v>418.05573254633191</v>
      </c>
      <c r="L130" s="76">
        <f t="shared" si="23"/>
        <v>46935</v>
      </c>
      <c r="M130" s="62">
        <v>117</v>
      </c>
      <c r="N130" s="55">
        <f t="shared" si="15"/>
        <v>556.39070487575964</v>
      </c>
      <c r="O130" s="77">
        <f t="shared" si="18"/>
        <v>2.04</v>
      </c>
      <c r="P130" s="77">
        <f t="shared" si="19"/>
        <v>138.33497232942776</v>
      </c>
      <c r="Q130" s="77">
        <f t="shared" si="21"/>
        <v>140.38</v>
      </c>
      <c r="R130" s="77">
        <f t="shared" si="16"/>
        <v>418.05573254633191</v>
      </c>
    </row>
    <row r="131" spans="1:18" x14ac:dyDescent="0.25">
      <c r="A131" s="27">
        <f t="shared" si="22"/>
        <v>46966</v>
      </c>
      <c r="B131" s="28">
        <v>118</v>
      </c>
      <c r="C131" s="10">
        <f t="shared" si="12"/>
        <v>418.05573254633191</v>
      </c>
      <c r="D131" s="29">
        <f t="shared" si="13"/>
        <v>1.53</v>
      </c>
      <c r="E131" s="29">
        <f t="shared" si="17"/>
        <v>138.84220056130235</v>
      </c>
      <c r="F131" s="29">
        <f t="shared" si="20"/>
        <v>140.38</v>
      </c>
      <c r="G131" s="29">
        <f t="shared" si="14"/>
        <v>279.21353198502959</v>
      </c>
      <c r="L131" s="76">
        <f t="shared" si="23"/>
        <v>46966</v>
      </c>
      <c r="M131" s="62">
        <v>118</v>
      </c>
      <c r="N131" s="55">
        <f t="shared" si="15"/>
        <v>418.05573254633191</v>
      </c>
      <c r="O131" s="77">
        <f t="shared" si="18"/>
        <v>1.53</v>
      </c>
      <c r="P131" s="77">
        <f t="shared" si="19"/>
        <v>138.84220056130235</v>
      </c>
      <c r="Q131" s="77">
        <f t="shared" si="21"/>
        <v>140.38</v>
      </c>
      <c r="R131" s="77">
        <f t="shared" si="16"/>
        <v>279.21353198502959</v>
      </c>
    </row>
    <row r="132" spans="1:18" x14ac:dyDescent="0.25">
      <c r="A132" s="27">
        <f t="shared" si="22"/>
        <v>46997</v>
      </c>
      <c r="B132" s="28">
        <v>119</v>
      </c>
      <c r="C132" s="10">
        <f t="shared" si="12"/>
        <v>279.21353198502959</v>
      </c>
      <c r="D132" s="29">
        <f t="shared" si="13"/>
        <v>1.02</v>
      </c>
      <c r="E132" s="29">
        <f t="shared" si="17"/>
        <v>139.35128863002711</v>
      </c>
      <c r="F132" s="29">
        <f t="shared" si="20"/>
        <v>140.38</v>
      </c>
      <c r="G132" s="29">
        <f t="shared" si="14"/>
        <v>139.86224335500248</v>
      </c>
      <c r="L132" s="76">
        <f t="shared" si="23"/>
        <v>46997</v>
      </c>
      <c r="M132" s="62">
        <v>119</v>
      </c>
      <c r="N132" s="55">
        <f t="shared" si="15"/>
        <v>279.21353198502959</v>
      </c>
      <c r="O132" s="77">
        <f t="shared" si="18"/>
        <v>1.02</v>
      </c>
      <c r="P132" s="77">
        <f t="shared" si="19"/>
        <v>139.35128863002711</v>
      </c>
      <c r="Q132" s="77">
        <f t="shared" si="21"/>
        <v>140.38</v>
      </c>
      <c r="R132" s="77">
        <f t="shared" si="16"/>
        <v>139.86224335500248</v>
      </c>
    </row>
    <row r="133" spans="1:18" x14ac:dyDescent="0.25">
      <c r="A133" s="27">
        <f t="shared" si="22"/>
        <v>47027</v>
      </c>
      <c r="B133" s="28">
        <v>120</v>
      </c>
      <c r="C133" s="10">
        <f t="shared" si="12"/>
        <v>139.86224335500248</v>
      </c>
      <c r="D133" s="29">
        <f t="shared" si="13"/>
        <v>0.51</v>
      </c>
      <c r="E133" s="29">
        <f t="shared" si="17"/>
        <v>139.86224335500387</v>
      </c>
      <c r="F133" s="29">
        <f t="shared" si="20"/>
        <v>140.38</v>
      </c>
      <c r="G133" s="29">
        <f t="shared" si="14"/>
        <v>-1.3926637620897964E-12</v>
      </c>
      <c r="L133" s="76">
        <f t="shared" si="23"/>
        <v>47027</v>
      </c>
      <c r="M133" s="62">
        <v>120</v>
      </c>
      <c r="N133" s="55">
        <f t="shared" si="15"/>
        <v>139.86224335500248</v>
      </c>
      <c r="O133" s="77">
        <f t="shared" si="18"/>
        <v>0.51</v>
      </c>
      <c r="P133" s="77">
        <f t="shared" si="19"/>
        <v>139.86224335500387</v>
      </c>
      <c r="Q133" s="77">
        <f t="shared" si="21"/>
        <v>140.38</v>
      </c>
      <c r="R133" s="77">
        <f t="shared" si="16"/>
        <v>-1.3926637620897964E-12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P136"/>
  <sheetViews>
    <sheetView workbookViewId="0">
      <selection activeCell="M5" sqref="M5"/>
    </sheetView>
  </sheetViews>
  <sheetFormatPr defaultRowHeight="15" x14ac:dyDescent="0.25"/>
  <cols>
    <col min="1" max="1" width="9.140625" style="49"/>
    <col min="2" max="2" width="7.85546875" style="49" customWidth="1"/>
    <col min="3" max="3" width="14.7109375" style="49" customWidth="1"/>
    <col min="4" max="4" width="14.28515625" style="49" customWidth="1"/>
    <col min="5" max="7" width="14.7109375" style="49" customWidth="1"/>
    <col min="8" max="8" width="10.140625" style="49" bestFit="1" customWidth="1"/>
    <col min="9" max="10" width="9.140625" style="49"/>
    <col min="11" max="11" width="11" style="49" customWidth="1"/>
    <col min="12" max="12" width="9.140625" style="49"/>
    <col min="13" max="13" width="10.42578125" style="49" bestFit="1" customWidth="1"/>
    <col min="14" max="16384" width="9.140625" style="49"/>
  </cols>
  <sheetData>
    <row r="1" spans="1:16" x14ac:dyDescent="0.25">
      <c r="A1" s="4"/>
      <c r="B1" s="4"/>
      <c r="C1" s="4"/>
      <c r="D1" s="4"/>
      <c r="E1" s="4"/>
      <c r="F1" s="4"/>
      <c r="G1" s="5"/>
    </row>
    <row r="2" spans="1:16" x14ac:dyDescent="0.25">
      <c r="A2" s="4"/>
      <c r="B2" s="4"/>
      <c r="C2" s="4"/>
      <c r="D2" s="4"/>
      <c r="E2" s="4"/>
      <c r="F2" s="6"/>
      <c r="G2" s="7"/>
    </row>
    <row r="3" spans="1:16" x14ac:dyDescent="0.25">
      <c r="A3" s="4"/>
      <c r="B3" s="4"/>
      <c r="C3" s="4"/>
      <c r="D3" s="4"/>
      <c r="E3" s="4"/>
      <c r="F3" s="6"/>
      <c r="G3" s="7"/>
      <c r="K3" s="35" t="s">
        <v>10</v>
      </c>
      <c r="L3" s="35" t="s">
        <v>45</v>
      </c>
      <c r="M3" s="36"/>
    </row>
    <row r="4" spans="1:16" ht="21" x14ac:dyDescent="0.35">
      <c r="A4" s="4"/>
      <c r="B4" s="8" t="str">
        <f>"Kapitalikomponendi annuiteetmaksegraafik - "&amp;'Lisa 3'!D6</f>
        <v>Kapitalikomponendi annuiteetmaksegraafik - Vabaduse plats 2, Viljandi linn</v>
      </c>
      <c r="C4" s="4"/>
      <c r="D4" s="4"/>
      <c r="E4" s="9"/>
      <c r="F4" s="10"/>
      <c r="G4" s="4"/>
      <c r="K4" s="37" t="s">
        <v>72</v>
      </c>
      <c r="L4" s="38">
        <v>34.799999999999997</v>
      </c>
      <c r="M4" s="79">
        <f>L4/$L$5</f>
        <v>2.2202373357151969E-2</v>
      </c>
      <c r="N4" s="45"/>
      <c r="O4" s="44"/>
    </row>
    <row r="5" spans="1:16" x14ac:dyDescent="0.25">
      <c r="A5" s="4"/>
      <c r="B5" s="4"/>
      <c r="C5" s="4"/>
      <c r="D5" s="4"/>
      <c r="E5" s="4"/>
      <c r="F5" s="10"/>
      <c r="G5" s="4"/>
      <c r="K5" s="40" t="s">
        <v>46</v>
      </c>
      <c r="L5" s="41">
        <v>1567.4</v>
      </c>
      <c r="M5" s="40"/>
      <c r="N5" s="43"/>
      <c r="O5" s="44"/>
    </row>
    <row r="6" spans="1:16" x14ac:dyDescent="0.25">
      <c r="A6" s="4"/>
      <c r="B6" s="11" t="s">
        <v>31</v>
      </c>
      <c r="C6" s="12"/>
      <c r="D6" s="13"/>
      <c r="E6" s="14">
        <v>43586</v>
      </c>
      <c r="F6" s="15"/>
      <c r="G6" s="4"/>
      <c r="M6" s="34"/>
      <c r="N6" s="31"/>
      <c r="O6" s="31"/>
    </row>
    <row r="7" spans="1:16" x14ac:dyDescent="0.25">
      <c r="A7" s="4"/>
      <c r="B7" s="16" t="s">
        <v>32</v>
      </c>
      <c r="C7" s="28"/>
      <c r="E7" s="17">
        <v>114</v>
      </c>
      <c r="F7" s="18" t="s">
        <v>21</v>
      </c>
      <c r="G7" s="4"/>
      <c r="M7" s="34"/>
      <c r="N7" s="33"/>
      <c r="O7" s="33"/>
    </row>
    <row r="8" spans="1:16" x14ac:dyDescent="0.25">
      <c r="A8" s="4"/>
      <c r="B8" s="16" t="s">
        <v>33</v>
      </c>
      <c r="C8" s="28"/>
      <c r="D8" s="42">
        <f>E6-1</f>
        <v>43585</v>
      </c>
      <c r="E8" s="46">
        <v>117916.71</v>
      </c>
      <c r="F8" s="18" t="s">
        <v>34</v>
      </c>
      <c r="G8" s="4"/>
      <c r="H8" s="80"/>
      <c r="K8" s="32"/>
      <c r="L8" s="32"/>
      <c r="M8" s="33"/>
      <c r="N8" s="33"/>
      <c r="O8" s="33"/>
    </row>
    <row r="9" spans="1:16" x14ac:dyDescent="0.25">
      <c r="A9" s="4"/>
      <c r="B9" s="16" t="s">
        <v>33</v>
      </c>
      <c r="C9" s="28"/>
      <c r="D9" s="42">
        <f>EDATE(D8,E7)</f>
        <v>47056</v>
      </c>
      <c r="E9" s="46">
        <v>104617.47</v>
      </c>
      <c r="F9" s="18" t="s">
        <v>34</v>
      </c>
      <c r="G9" s="81"/>
      <c r="K9" s="32"/>
      <c r="L9" s="32"/>
      <c r="M9" s="33"/>
      <c r="N9" s="33"/>
      <c r="O9" s="33"/>
    </row>
    <row r="10" spans="1:16" x14ac:dyDescent="0.25">
      <c r="A10" s="4"/>
      <c r="B10" s="16" t="s">
        <v>35</v>
      </c>
      <c r="C10" s="28"/>
      <c r="E10" s="19">
        <f>M4</f>
        <v>2.2202373357151969E-2</v>
      </c>
      <c r="F10" s="18"/>
      <c r="G10" s="4"/>
      <c r="K10" s="32"/>
      <c r="L10" s="32"/>
      <c r="M10" s="33"/>
      <c r="N10" s="34"/>
      <c r="O10" s="34"/>
    </row>
    <row r="11" spans="1:16" x14ac:dyDescent="0.25">
      <c r="A11" s="4"/>
      <c r="B11" s="16" t="s">
        <v>36</v>
      </c>
      <c r="C11" s="28"/>
      <c r="E11" s="30">
        <f>ROUND(E8*E10,2)</f>
        <v>2618.0300000000002</v>
      </c>
      <c r="F11" s="18" t="s">
        <v>34</v>
      </c>
      <c r="G11" s="30"/>
      <c r="K11" s="32"/>
      <c r="L11" s="32"/>
      <c r="M11" s="33"/>
      <c r="N11" s="34"/>
      <c r="O11" s="34"/>
    </row>
    <row r="12" spans="1:16" x14ac:dyDescent="0.25">
      <c r="A12" s="4"/>
      <c r="B12" s="16" t="s">
        <v>37</v>
      </c>
      <c r="C12" s="28"/>
      <c r="E12" s="30">
        <f>ROUND(E9*E10,2)</f>
        <v>2322.7600000000002</v>
      </c>
      <c r="F12" s="18" t="s">
        <v>34</v>
      </c>
      <c r="G12" s="30"/>
      <c r="H12" s="82"/>
      <c r="K12" s="32"/>
      <c r="L12" s="32"/>
      <c r="M12" s="33"/>
      <c r="N12" s="33"/>
      <c r="O12" s="33"/>
      <c r="P12" s="34"/>
    </row>
    <row r="13" spans="1:16" x14ac:dyDescent="0.25">
      <c r="A13" s="4"/>
      <c r="B13" s="20" t="s">
        <v>48</v>
      </c>
      <c r="C13" s="21"/>
      <c r="D13" s="22"/>
      <c r="E13" s="50">
        <v>4.3999999999999997E-2</v>
      </c>
      <c r="F13" s="23"/>
      <c r="G13" s="24"/>
      <c r="H13" s="82"/>
      <c r="K13" s="32"/>
      <c r="L13" s="32"/>
      <c r="M13" s="33"/>
      <c r="N13" s="33"/>
      <c r="O13" s="33"/>
      <c r="P13" s="34"/>
    </row>
    <row r="14" spans="1:16" x14ac:dyDescent="0.25">
      <c r="A14" s="4"/>
      <c r="B14" s="17"/>
      <c r="C14" s="28"/>
      <c r="E14" s="25"/>
      <c r="F14" s="17"/>
      <c r="G14" s="24"/>
      <c r="K14" s="32"/>
      <c r="L14" s="32"/>
      <c r="M14" s="33"/>
      <c r="N14" s="33"/>
      <c r="O14" s="33"/>
      <c r="P14" s="34"/>
    </row>
    <row r="15" spans="1:16" x14ac:dyDescent="0.25">
      <c r="K15" s="32"/>
      <c r="L15" s="32"/>
      <c r="M15" s="33"/>
      <c r="N15" s="33"/>
      <c r="O15" s="33"/>
      <c r="P15" s="34"/>
    </row>
    <row r="16" spans="1:16" ht="15.75" thickBot="1" x14ac:dyDescent="0.3">
      <c r="A16" s="26" t="s">
        <v>38</v>
      </c>
      <c r="B16" s="26" t="s">
        <v>39</v>
      </c>
      <c r="C16" s="26" t="s">
        <v>40</v>
      </c>
      <c r="D16" s="26" t="s">
        <v>41</v>
      </c>
      <c r="E16" s="26" t="s">
        <v>42</v>
      </c>
      <c r="F16" s="26" t="s">
        <v>43</v>
      </c>
      <c r="G16" s="26" t="s">
        <v>44</v>
      </c>
      <c r="K16" s="32"/>
      <c r="L16" s="32"/>
      <c r="M16" s="33"/>
      <c r="N16" s="33"/>
      <c r="O16" s="33"/>
      <c r="P16" s="34"/>
    </row>
    <row r="17" spans="1:16" x14ac:dyDescent="0.25">
      <c r="A17" s="27">
        <f>E6</f>
        <v>43586</v>
      </c>
      <c r="B17" s="28">
        <v>1</v>
      </c>
      <c r="C17" s="10">
        <f>E11</f>
        <v>2618.0300000000002</v>
      </c>
      <c r="D17" s="29">
        <f>ROUND(C17*$E$13/12,2)</f>
        <v>9.6</v>
      </c>
      <c r="E17" s="29">
        <f>F17-D17</f>
        <v>2.09</v>
      </c>
      <c r="F17" s="29">
        <f>ROUND(PMT($E$13/12,E7,-E11,E12),2)</f>
        <v>11.69</v>
      </c>
      <c r="G17" s="29">
        <f>C17-E17</f>
        <v>2615.94</v>
      </c>
      <c r="K17" s="32"/>
      <c r="L17" s="32"/>
      <c r="M17" s="33"/>
      <c r="N17" s="33"/>
      <c r="O17" s="33"/>
      <c r="P17" s="34"/>
    </row>
    <row r="18" spans="1:16" x14ac:dyDescent="0.25">
      <c r="A18" s="27">
        <f>EDATE(A17,1)</f>
        <v>43617</v>
      </c>
      <c r="B18" s="28">
        <v>2</v>
      </c>
      <c r="C18" s="10">
        <f>G17</f>
        <v>2615.94</v>
      </c>
      <c r="D18" s="29">
        <f t="shared" ref="D18:D75" si="0">ROUND(C18*$E$13/12,2)</f>
        <v>9.59</v>
      </c>
      <c r="E18" s="29">
        <f>F18-D18</f>
        <v>2.0999999999999996</v>
      </c>
      <c r="F18" s="29">
        <f>F17</f>
        <v>11.69</v>
      </c>
      <c r="G18" s="29">
        <f t="shared" ref="G18:G75" si="1">C18-E18</f>
        <v>2613.84</v>
      </c>
      <c r="K18" s="32"/>
      <c r="L18" s="32"/>
      <c r="M18" s="33"/>
      <c r="N18" s="33"/>
      <c r="O18" s="33"/>
      <c r="P18" s="34"/>
    </row>
    <row r="19" spans="1:16" x14ac:dyDescent="0.25">
      <c r="A19" s="27">
        <f>EDATE(A18,1)</f>
        <v>43647</v>
      </c>
      <c r="B19" s="28">
        <v>3</v>
      </c>
      <c r="C19" s="10">
        <f>G18</f>
        <v>2613.84</v>
      </c>
      <c r="D19" s="29">
        <f t="shared" si="0"/>
        <v>9.58</v>
      </c>
      <c r="E19" s="29">
        <f>F19-D19</f>
        <v>2.1099999999999994</v>
      </c>
      <c r="F19" s="29">
        <f t="shared" ref="F19:F82" si="2">F18</f>
        <v>11.69</v>
      </c>
      <c r="G19" s="29">
        <f t="shared" si="1"/>
        <v>2611.73</v>
      </c>
      <c r="K19" s="32"/>
      <c r="L19" s="32"/>
      <c r="M19" s="33"/>
      <c r="N19" s="33"/>
      <c r="O19" s="33"/>
      <c r="P19" s="34"/>
    </row>
    <row r="20" spans="1:16" x14ac:dyDescent="0.25">
      <c r="A20" s="27">
        <f t="shared" ref="A20:A83" si="3">EDATE(A19,1)</f>
        <v>43678</v>
      </c>
      <c r="B20" s="28">
        <v>4</v>
      </c>
      <c r="C20" s="10">
        <f t="shared" ref="C20:C75" si="4">G19</f>
        <v>2611.73</v>
      </c>
      <c r="D20" s="29">
        <f t="shared" si="0"/>
        <v>9.58</v>
      </c>
      <c r="E20" s="29">
        <f t="shared" ref="E20:E75" si="5">F20-D20</f>
        <v>2.1099999999999994</v>
      </c>
      <c r="F20" s="29">
        <f t="shared" si="2"/>
        <v>11.69</v>
      </c>
      <c r="G20" s="29">
        <f t="shared" si="1"/>
        <v>2609.62</v>
      </c>
      <c r="K20" s="32"/>
      <c r="L20" s="32"/>
      <c r="M20" s="33"/>
      <c r="N20" s="33"/>
      <c r="O20" s="33"/>
      <c r="P20" s="34"/>
    </row>
    <row r="21" spans="1:16" x14ac:dyDescent="0.25">
      <c r="A21" s="27">
        <f t="shared" si="3"/>
        <v>43709</v>
      </c>
      <c r="B21" s="28">
        <v>5</v>
      </c>
      <c r="C21" s="10">
        <f t="shared" si="4"/>
        <v>2609.62</v>
      </c>
      <c r="D21" s="29">
        <f t="shared" si="0"/>
        <v>9.57</v>
      </c>
      <c r="E21" s="29">
        <f t="shared" si="5"/>
        <v>2.1199999999999992</v>
      </c>
      <c r="F21" s="29">
        <f t="shared" si="2"/>
        <v>11.69</v>
      </c>
      <c r="G21" s="29">
        <f t="shared" si="1"/>
        <v>2607.5</v>
      </c>
      <c r="K21" s="32"/>
      <c r="L21" s="32"/>
      <c r="M21" s="33"/>
      <c r="N21" s="33"/>
      <c r="O21" s="33"/>
      <c r="P21" s="34"/>
    </row>
    <row r="22" spans="1:16" x14ac:dyDescent="0.25">
      <c r="A22" s="27">
        <f t="shared" si="3"/>
        <v>43739</v>
      </c>
      <c r="B22" s="28">
        <v>6</v>
      </c>
      <c r="C22" s="10">
        <f t="shared" si="4"/>
        <v>2607.5</v>
      </c>
      <c r="D22" s="29">
        <f t="shared" si="0"/>
        <v>9.56</v>
      </c>
      <c r="E22" s="29">
        <f t="shared" si="5"/>
        <v>2.129999999999999</v>
      </c>
      <c r="F22" s="29">
        <f t="shared" si="2"/>
        <v>11.69</v>
      </c>
      <c r="G22" s="29">
        <f t="shared" si="1"/>
        <v>2605.37</v>
      </c>
      <c r="K22" s="32"/>
      <c r="L22" s="32"/>
      <c r="M22" s="33"/>
      <c r="N22" s="33"/>
      <c r="O22" s="33"/>
      <c r="P22" s="34"/>
    </row>
    <row r="23" spans="1:16" x14ac:dyDescent="0.25">
      <c r="A23" s="27">
        <f t="shared" si="3"/>
        <v>43770</v>
      </c>
      <c r="B23" s="28">
        <v>7</v>
      </c>
      <c r="C23" s="10">
        <f t="shared" si="4"/>
        <v>2605.37</v>
      </c>
      <c r="D23" s="29">
        <f t="shared" si="0"/>
        <v>9.5500000000000007</v>
      </c>
      <c r="E23" s="29">
        <f t="shared" si="5"/>
        <v>2.1399999999999988</v>
      </c>
      <c r="F23" s="29">
        <f t="shared" si="2"/>
        <v>11.69</v>
      </c>
      <c r="G23" s="29">
        <f t="shared" si="1"/>
        <v>2603.23</v>
      </c>
      <c r="N23" s="33"/>
      <c r="O23" s="33"/>
      <c r="P23" s="34"/>
    </row>
    <row r="24" spans="1:16" x14ac:dyDescent="0.25">
      <c r="A24" s="27">
        <f>EDATE(A23,1)</f>
        <v>43800</v>
      </c>
      <c r="B24" s="28">
        <v>8</v>
      </c>
      <c r="C24" s="10">
        <f t="shared" si="4"/>
        <v>2603.23</v>
      </c>
      <c r="D24" s="29">
        <f t="shared" si="0"/>
        <v>9.5500000000000007</v>
      </c>
      <c r="E24" s="29">
        <f t="shared" si="5"/>
        <v>2.1399999999999988</v>
      </c>
      <c r="F24" s="29">
        <f t="shared" si="2"/>
        <v>11.69</v>
      </c>
      <c r="G24" s="29">
        <f t="shared" si="1"/>
        <v>2601.09</v>
      </c>
      <c r="N24" s="33"/>
      <c r="O24" s="33"/>
      <c r="P24" s="34"/>
    </row>
    <row r="25" spans="1:16" x14ac:dyDescent="0.25">
      <c r="A25" s="27">
        <f t="shared" si="3"/>
        <v>43831</v>
      </c>
      <c r="B25" s="28">
        <v>9</v>
      </c>
      <c r="C25" s="10">
        <f t="shared" si="4"/>
        <v>2601.09</v>
      </c>
      <c r="D25" s="29">
        <f t="shared" si="0"/>
        <v>9.5399999999999991</v>
      </c>
      <c r="E25" s="29">
        <f t="shared" si="5"/>
        <v>2.1500000000000004</v>
      </c>
      <c r="F25" s="29">
        <f t="shared" si="2"/>
        <v>11.69</v>
      </c>
      <c r="G25" s="29">
        <f t="shared" si="1"/>
        <v>2598.94</v>
      </c>
      <c r="N25" s="33"/>
      <c r="O25" s="33"/>
      <c r="P25" s="34"/>
    </row>
    <row r="26" spans="1:16" x14ac:dyDescent="0.25">
      <c r="A26" s="27">
        <f t="shared" si="3"/>
        <v>43862</v>
      </c>
      <c r="B26" s="28">
        <v>10</v>
      </c>
      <c r="C26" s="10">
        <f t="shared" si="4"/>
        <v>2598.94</v>
      </c>
      <c r="D26" s="29">
        <f t="shared" si="0"/>
        <v>9.5299999999999994</v>
      </c>
      <c r="E26" s="29">
        <f t="shared" si="5"/>
        <v>2.16</v>
      </c>
      <c r="F26" s="29">
        <f t="shared" si="2"/>
        <v>11.69</v>
      </c>
      <c r="G26" s="29">
        <f t="shared" si="1"/>
        <v>2596.7800000000002</v>
      </c>
      <c r="N26" s="33"/>
      <c r="O26" s="33"/>
      <c r="P26" s="34"/>
    </row>
    <row r="27" spans="1:16" x14ac:dyDescent="0.25">
      <c r="A27" s="27">
        <f t="shared" si="3"/>
        <v>43891</v>
      </c>
      <c r="B27" s="28">
        <v>11</v>
      </c>
      <c r="C27" s="10">
        <f t="shared" si="4"/>
        <v>2596.7800000000002</v>
      </c>
      <c r="D27" s="29">
        <f t="shared" si="0"/>
        <v>9.52</v>
      </c>
      <c r="E27" s="29">
        <f t="shared" si="5"/>
        <v>2.17</v>
      </c>
      <c r="F27" s="29">
        <f t="shared" si="2"/>
        <v>11.69</v>
      </c>
      <c r="G27" s="29">
        <f t="shared" si="1"/>
        <v>2594.61</v>
      </c>
    </row>
    <row r="28" spans="1:16" x14ac:dyDescent="0.25">
      <c r="A28" s="27">
        <f t="shared" si="3"/>
        <v>43922</v>
      </c>
      <c r="B28" s="28">
        <v>12</v>
      </c>
      <c r="C28" s="10">
        <f t="shared" si="4"/>
        <v>2594.61</v>
      </c>
      <c r="D28" s="29">
        <f t="shared" si="0"/>
        <v>9.51</v>
      </c>
      <c r="E28" s="29">
        <f t="shared" si="5"/>
        <v>2.1799999999999997</v>
      </c>
      <c r="F28" s="29">
        <f t="shared" si="2"/>
        <v>11.69</v>
      </c>
      <c r="G28" s="29">
        <f t="shared" si="1"/>
        <v>2592.4300000000003</v>
      </c>
    </row>
    <row r="29" spans="1:16" x14ac:dyDescent="0.25">
      <c r="A29" s="27">
        <f t="shared" si="3"/>
        <v>43952</v>
      </c>
      <c r="B29" s="28">
        <v>13</v>
      </c>
      <c r="C29" s="10">
        <f t="shared" si="4"/>
        <v>2592.4300000000003</v>
      </c>
      <c r="D29" s="29">
        <f t="shared" si="0"/>
        <v>9.51</v>
      </c>
      <c r="E29" s="29">
        <f t="shared" si="5"/>
        <v>2.1799999999999997</v>
      </c>
      <c r="F29" s="29">
        <f t="shared" si="2"/>
        <v>11.69</v>
      </c>
      <c r="G29" s="29">
        <f t="shared" si="1"/>
        <v>2590.2500000000005</v>
      </c>
    </row>
    <row r="30" spans="1:16" x14ac:dyDescent="0.25">
      <c r="A30" s="27">
        <f t="shared" si="3"/>
        <v>43983</v>
      </c>
      <c r="B30" s="28">
        <v>14</v>
      </c>
      <c r="C30" s="10">
        <f t="shared" si="4"/>
        <v>2590.2500000000005</v>
      </c>
      <c r="D30" s="29">
        <f t="shared" si="0"/>
        <v>9.5</v>
      </c>
      <c r="E30" s="29">
        <f t="shared" si="5"/>
        <v>2.1899999999999995</v>
      </c>
      <c r="F30" s="29">
        <f t="shared" si="2"/>
        <v>11.69</v>
      </c>
      <c r="G30" s="29">
        <f t="shared" si="1"/>
        <v>2588.0600000000004</v>
      </c>
    </row>
    <row r="31" spans="1:16" x14ac:dyDescent="0.25">
      <c r="A31" s="27">
        <f t="shared" si="3"/>
        <v>44013</v>
      </c>
      <c r="B31" s="28">
        <v>15</v>
      </c>
      <c r="C31" s="10">
        <f t="shared" si="4"/>
        <v>2588.0600000000004</v>
      </c>
      <c r="D31" s="29">
        <f t="shared" si="0"/>
        <v>9.49</v>
      </c>
      <c r="E31" s="29">
        <f t="shared" si="5"/>
        <v>2.1999999999999993</v>
      </c>
      <c r="F31" s="29">
        <f t="shared" si="2"/>
        <v>11.69</v>
      </c>
      <c r="G31" s="29">
        <f t="shared" si="1"/>
        <v>2585.8600000000006</v>
      </c>
    </row>
    <row r="32" spans="1:16" x14ac:dyDescent="0.25">
      <c r="A32" s="27">
        <f t="shared" si="3"/>
        <v>44044</v>
      </c>
      <c r="B32" s="28">
        <v>16</v>
      </c>
      <c r="C32" s="10">
        <f t="shared" si="4"/>
        <v>2585.8600000000006</v>
      </c>
      <c r="D32" s="29">
        <f t="shared" si="0"/>
        <v>9.48</v>
      </c>
      <c r="E32" s="29">
        <f t="shared" si="5"/>
        <v>2.2099999999999991</v>
      </c>
      <c r="F32" s="29">
        <f t="shared" si="2"/>
        <v>11.69</v>
      </c>
      <c r="G32" s="29">
        <f t="shared" si="1"/>
        <v>2583.6500000000005</v>
      </c>
    </row>
    <row r="33" spans="1:7" x14ac:dyDescent="0.25">
      <c r="A33" s="27">
        <f t="shared" si="3"/>
        <v>44075</v>
      </c>
      <c r="B33" s="28">
        <v>17</v>
      </c>
      <c r="C33" s="10">
        <f t="shared" si="4"/>
        <v>2583.6500000000005</v>
      </c>
      <c r="D33" s="29">
        <f t="shared" si="0"/>
        <v>9.4700000000000006</v>
      </c>
      <c r="E33" s="29">
        <f t="shared" si="5"/>
        <v>2.2199999999999989</v>
      </c>
      <c r="F33" s="29">
        <f t="shared" si="2"/>
        <v>11.69</v>
      </c>
      <c r="G33" s="29">
        <f t="shared" si="1"/>
        <v>2581.4300000000007</v>
      </c>
    </row>
    <row r="34" spans="1:7" x14ac:dyDescent="0.25">
      <c r="A34" s="27">
        <f t="shared" si="3"/>
        <v>44105</v>
      </c>
      <c r="B34" s="28">
        <v>18</v>
      </c>
      <c r="C34" s="10">
        <f t="shared" si="4"/>
        <v>2581.4300000000007</v>
      </c>
      <c r="D34" s="29">
        <f t="shared" si="0"/>
        <v>9.4700000000000006</v>
      </c>
      <c r="E34" s="29">
        <f t="shared" si="5"/>
        <v>2.2199999999999989</v>
      </c>
      <c r="F34" s="29">
        <f t="shared" si="2"/>
        <v>11.69</v>
      </c>
      <c r="G34" s="29">
        <f t="shared" si="1"/>
        <v>2579.2100000000009</v>
      </c>
    </row>
    <row r="35" spans="1:7" x14ac:dyDescent="0.25">
      <c r="A35" s="27">
        <f t="shared" si="3"/>
        <v>44136</v>
      </c>
      <c r="B35" s="28">
        <v>19</v>
      </c>
      <c r="C35" s="10">
        <f t="shared" si="4"/>
        <v>2579.2100000000009</v>
      </c>
      <c r="D35" s="29">
        <f t="shared" si="0"/>
        <v>9.4600000000000009</v>
      </c>
      <c r="E35" s="29">
        <f t="shared" si="5"/>
        <v>2.2299999999999986</v>
      </c>
      <c r="F35" s="29">
        <f t="shared" si="2"/>
        <v>11.69</v>
      </c>
      <c r="G35" s="29">
        <f t="shared" si="1"/>
        <v>2576.9800000000009</v>
      </c>
    </row>
    <row r="36" spans="1:7" x14ac:dyDescent="0.25">
      <c r="A36" s="27">
        <f t="shared" si="3"/>
        <v>44166</v>
      </c>
      <c r="B36" s="28">
        <v>20</v>
      </c>
      <c r="C36" s="10">
        <f t="shared" si="4"/>
        <v>2576.9800000000009</v>
      </c>
      <c r="D36" s="29">
        <f t="shared" si="0"/>
        <v>9.4499999999999993</v>
      </c>
      <c r="E36" s="29">
        <f t="shared" si="5"/>
        <v>2.2400000000000002</v>
      </c>
      <c r="F36" s="29">
        <f t="shared" si="2"/>
        <v>11.69</v>
      </c>
      <c r="G36" s="29">
        <f t="shared" si="1"/>
        <v>2574.7400000000011</v>
      </c>
    </row>
    <row r="37" spans="1:7" x14ac:dyDescent="0.25">
      <c r="A37" s="27">
        <f t="shared" si="3"/>
        <v>44197</v>
      </c>
      <c r="B37" s="28">
        <v>21</v>
      </c>
      <c r="C37" s="10">
        <f t="shared" si="4"/>
        <v>2574.7400000000011</v>
      </c>
      <c r="D37" s="29">
        <f t="shared" si="0"/>
        <v>9.44</v>
      </c>
      <c r="E37" s="29">
        <f t="shared" si="5"/>
        <v>2.25</v>
      </c>
      <c r="F37" s="29">
        <f t="shared" si="2"/>
        <v>11.69</v>
      </c>
      <c r="G37" s="29">
        <f t="shared" si="1"/>
        <v>2572.4900000000011</v>
      </c>
    </row>
    <row r="38" spans="1:7" x14ac:dyDescent="0.25">
      <c r="A38" s="27">
        <f t="shared" si="3"/>
        <v>44228</v>
      </c>
      <c r="B38" s="28">
        <v>22</v>
      </c>
      <c r="C38" s="10">
        <f t="shared" si="4"/>
        <v>2572.4900000000011</v>
      </c>
      <c r="D38" s="29">
        <f t="shared" si="0"/>
        <v>9.43</v>
      </c>
      <c r="E38" s="29">
        <f t="shared" si="5"/>
        <v>2.2599999999999998</v>
      </c>
      <c r="F38" s="29">
        <f t="shared" si="2"/>
        <v>11.69</v>
      </c>
      <c r="G38" s="29">
        <f t="shared" si="1"/>
        <v>2570.2300000000009</v>
      </c>
    </row>
    <row r="39" spans="1:7" x14ac:dyDescent="0.25">
      <c r="A39" s="27">
        <f t="shared" si="3"/>
        <v>44256</v>
      </c>
      <c r="B39" s="28">
        <v>23</v>
      </c>
      <c r="C39" s="10">
        <f t="shared" si="4"/>
        <v>2570.2300000000009</v>
      </c>
      <c r="D39" s="29">
        <f t="shared" si="0"/>
        <v>9.42</v>
      </c>
      <c r="E39" s="29">
        <f t="shared" si="5"/>
        <v>2.2699999999999996</v>
      </c>
      <c r="F39" s="29">
        <f t="shared" si="2"/>
        <v>11.69</v>
      </c>
      <c r="G39" s="29">
        <f t="shared" si="1"/>
        <v>2567.9600000000009</v>
      </c>
    </row>
    <row r="40" spans="1:7" x14ac:dyDescent="0.25">
      <c r="A40" s="27">
        <f t="shared" si="3"/>
        <v>44287</v>
      </c>
      <c r="B40" s="28">
        <v>24</v>
      </c>
      <c r="C40" s="10">
        <f t="shared" si="4"/>
        <v>2567.9600000000009</v>
      </c>
      <c r="D40" s="29">
        <f t="shared" si="0"/>
        <v>9.42</v>
      </c>
      <c r="E40" s="29">
        <f t="shared" si="5"/>
        <v>2.2699999999999996</v>
      </c>
      <c r="F40" s="29">
        <f t="shared" si="2"/>
        <v>11.69</v>
      </c>
      <c r="G40" s="29">
        <f t="shared" si="1"/>
        <v>2565.690000000001</v>
      </c>
    </row>
    <row r="41" spans="1:7" x14ac:dyDescent="0.25">
      <c r="A41" s="27">
        <f t="shared" si="3"/>
        <v>44317</v>
      </c>
      <c r="B41" s="28">
        <v>25</v>
      </c>
      <c r="C41" s="10">
        <f t="shared" si="4"/>
        <v>2565.690000000001</v>
      </c>
      <c r="D41" s="29">
        <f t="shared" si="0"/>
        <v>9.41</v>
      </c>
      <c r="E41" s="29">
        <f t="shared" si="5"/>
        <v>2.2799999999999994</v>
      </c>
      <c r="F41" s="29">
        <f t="shared" si="2"/>
        <v>11.69</v>
      </c>
      <c r="G41" s="29">
        <f t="shared" si="1"/>
        <v>2563.4100000000008</v>
      </c>
    </row>
    <row r="42" spans="1:7" x14ac:dyDescent="0.25">
      <c r="A42" s="27">
        <f t="shared" si="3"/>
        <v>44348</v>
      </c>
      <c r="B42" s="28">
        <v>26</v>
      </c>
      <c r="C42" s="10">
        <f t="shared" si="4"/>
        <v>2563.4100000000008</v>
      </c>
      <c r="D42" s="29">
        <f t="shared" si="0"/>
        <v>9.4</v>
      </c>
      <c r="E42" s="29">
        <f t="shared" si="5"/>
        <v>2.2899999999999991</v>
      </c>
      <c r="F42" s="29">
        <f t="shared" si="2"/>
        <v>11.69</v>
      </c>
      <c r="G42" s="29">
        <f t="shared" si="1"/>
        <v>2561.1200000000008</v>
      </c>
    </row>
    <row r="43" spans="1:7" x14ac:dyDescent="0.25">
      <c r="A43" s="27">
        <f t="shared" si="3"/>
        <v>44378</v>
      </c>
      <c r="B43" s="28">
        <v>27</v>
      </c>
      <c r="C43" s="10">
        <f t="shared" si="4"/>
        <v>2561.1200000000008</v>
      </c>
      <c r="D43" s="29">
        <f t="shared" si="0"/>
        <v>9.39</v>
      </c>
      <c r="E43" s="29">
        <f t="shared" si="5"/>
        <v>2.2999999999999989</v>
      </c>
      <c r="F43" s="29">
        <f t="shared" si="2"/>
        <v>11.69</v>
      </c>
      <c r="G43" s="29">
        <f t="shared" si="1"/>
        <v>2558.8200000000006</v>
      </c>
    </row>
    <row r="44" spans="1:7" x14ac:dyDescent="0.25">
      <c r="A44" s="27">
        <f t="shared" si="3"/>
        <v>44409</v>
      </c>
      <c r="B44" s="28">
        <v>28</v>
      </c>
      <c r="C44" s="10">
        <f t="shared" si="4"/>
        <v>2558.8200000000006</v>
      </c>
      <c r="D44" s="29">
        <f t="shared" si="0"/>
        <v>9.3800000000000008</v>
      </c>
      <c r="E44" s="29">
        <f t="shared" si="5"/>
        <v>2.3099999999999987</v>
      </c>
      <c r="F44" s="29">
        <f t="shared" si="2"/>
        <v>11.69</v>
      </c>
      <c r="G44" s="29">
        <f t="shared" si="1"/>
        <v>2556.5100000000007</v>
      </c>
    </row>
    <row r="45" spans="1:7" x14ac:dyDescent="0.25">
      <c r="A45" s="27">
        <f t="shared" si="3"/>
        <v>44440</v>
      </c>
      <c r="B45" s="28">
        <v>29</v>
      </c>
      <c r="C45" s="10">
        <f t="shared" si="4"/>
        <v>2556.5100000000007</v>
      </c>
      <c r="D45" s="29">
        <f t="shared" si="0"/>
        <v>9.3699999999999992</v>
      </c>
      <c r="E45" s="29">
        <f t="shared" si="5"/>
        <v>2.3200000000000003</v>
      </c>
      <c r="F45" s="29">
        <f t="shared" si="2"/>
        <v>11.69</v>
      </c>
      <c r="G45" s="29">
        <f t="shared" si="1"/>
        <v>2554.1900000000005</v>
      </c>
    </row>
    <row r="46" spans="1:7" x14ac:dyDescent="0.25">
      <c r="A46" s="27">
        <f t="shared" si="3"/>
        <v>44470</v>
      </c>
      <c r="B46" s="28">
        <v>30</v>
      </c>
      <c r="C46" s="10">
        <f t="shared" si="4"/>
        <v>2554.1900000000005</v>
      </c>
      <c r="D46" s="29">
        <f t="shared" si="0"/>
        <v>9.3699999999999992</v>
      </c>
      <c r="E46" s="29">
        <f t="shared" si="5"/>
        <v>2.3200000000000003</v>
      </c>
      <c r="F46" s="29">
        <f t="shared" si="2"/>
        <v>11.69</v>
      </c>
      <c r="G46" s="29">
        <f t="shared" si="1"/>
        <v>2551.8700000000003</v>
      </c>
    </row>
    <row r="47" spans="1:7" x14ac:dyDescent="0.25">
      <c r="A47" s="27">
        <f t="shared" si="3"/>
        <v>44501</v>
      </c>
      <c r="B47" s="28">
        <v>31</v>
      </c>
      <c r="C47" s="10">
        <f t="shared" si="4"/>
        <v>2551.8700000000003</v>
      </c>
      <c r="D47" s="29">
        <f t="shared" si="0"/>
        <v>9.36</v>
      </c>
      <c r="E47" s="29">
        <f t="shared" si="5"/>
        <v>2.33</v>
      </c>
      <c r="F47" s="29">
        <f t="shared" si="2"/>
        <v>11.69</v>
      </c>
      <c r="G47" s="29">
        <f t="shared" si="1"/>
        <v>2549.5400000000004</v>
      </c>
    </row>
    <row r="48" spans="1:7" x14ac:dyDescent="0.25">
      <c r="A48" s="27">
        <f t="shared" si="3"/>
        <v>44531</v>
      </c>
      <c r="B48" s="28">
        <v>32</v>
      </c>
      <c r="C48" s="10">
        <f t="shared" si="4"/>
        <v>2549.5400000000004</v>
      </c>
      <c r="D48" s="29">
        <f t="shared" si="0"/>
        <v>9.35</v>
      </c>
      <c r="E48" s="29">
        <f t="shared" si="5"/>
        <v>2.34</v>
      </c>
      <c r="F48" s="29">
        <f t="shared" si="2"/>
        <v>11.69</v>
      </c>
      <c r="G48" s="29">
        <f t="shared" si="1"/>
        <v>2547.2000000000003</v>
      </c>
    </row>
    <row r="49" spans="1:7" x14ac:dyDescent="0.25">
      <c r="A49" s="27">
        <f t="shared" si="3"/>
        <v>44562</v>
      </c>
      <c r="B49" s="28">
        <v>33</v>
      </c>
      <c r="C49" s="10">
        <f t="shared" si="4"/>
        <v>2547.2000000000003</v>
      </c>
      <c r="D49" s="29">
        <f t="shared" si="0"/>
        <v>9.34</v>
      </c>
      <c r="E49" s="29">
        <f t="shared" si="5"/>
        <v>2.3499999999999996</v>
      </c>
      <c r="F49" s="29">
        <f t="shared" si="2"/>
        <v>11.69</v>
      </c>
      <c r="G49" s="29">
        <f t="shared" si="1"/>
        <v>2544.8500000000004</v>
      </c>
    </row>
    <row r="50" spans="1:7" x14ac:dyDescent="0.25">
      <c r="A50" s="27">
        <f t="shared" si="3"/>
        <v>44593</v>
      </c>
      <c r="B50" s="28">
        <v>34</v>
      </c>
      <c r="C50" s="10">
        <f t="shared" si="4"/>
        <v>2544.8500000000004</v>
      </c>
      <c r="D50" s="29">
        <f t="shared" si="0"/>
        <v>9.33</v>
      </c>
      <c r="E50" s="29">
        <f t="shared" si="5"/>
        <v>2.3599999999999994</v>
      </c>
      <c r="F50" s="29">
        <f t="shared" si="2"/>
        <v>11.69</v>
      </c>
      <c r="G50" s="29">
        <f t="shared" si="1"/>
        <v>2542.4900000000002</v>
      </c>
    </row>
    <row r="51" spans="1:7" x14ac:dyDescent="0.25">
      <c r="A51" s="27">
        <f t="shared" si="3"/>
        <v>44621</v>
      </c>
      <c r="B51" s="28">
        <v>35</v>
      </c>
      <c r="C51" s="10">
        <f t="shared" si="4"/>
        <v>2542.4900000000002</v>
      </c>
      <c r="D51" s="29">
        <f t="shared" si="0"/>
        <v>9.32</v>
      </c>
      <c r="E51" s="29">
        <f t="shared" si="5"/>
        <v>2.3699999999999992</v>
      </c>
      <c r="F51" s="29">
        <f t="shared" si="2"/>
        <v>11.69</v>
      </c>
      <c r="G51" s="29">
        <f t="shared" si="1"/>
        <v>2540.1200000000003</v>
      </c>
    </row>
    <row r="52" spans="1:7" x14ac:dyDescent="0.25">
      <c r="A52" s="27">
        <f t="shared" si="3"/>
        <v>44652</v>
      </c>
      <c r="B52" s="28">
        <v>36</v>
      </c>
      <c r="C52" s="10">
        <f t="shared" si="4"/>
        <v>2540.1200000000003</v>
      </c>
      <c r="D52" s="29">
        <f t="shared" si="0"/>
        <v>9.31</v>
      </c>
      <c r="E52" s="29">
        <f t="shared" si="5"/>
        <v>2.379999999999999</v>
      </c>
      <c r="F52" s="29">
        <f t="shared" si="2"/>
        <v>11.69</v>
      </c>
      <c r="G52" s="29">
        <f t="shared" si="1"/>
        <v>2537.7400000000002</v>
      </c>
    </row>
    <row r="53" spans="1:7" x14ac:dyDescent="0.25">
      <c r="A53" s="27">
        <f t="shared" si="3"/>
        <v>44682</v>
      </c>
      <c r="B53" s="28">
        <v>37</v>
      </c>
      <c r="C53" s="10">
        <f t="shared" si="4"/>
        <v>2537.7400000000002</v>
      </c>
      <c r="D53" s="29">
        <f t="shared" si="0"/>
        <v>9.31</v>
      </c>
      <c r="E53" s="29">
        <f t="shared" si="5"/>
        <v>2.379999999999999</v>
      </c>
      <c r="F53" s="29">
        <f t="shared" si="2"/>
        <v>11.69</v>
      </c>
      <c r="G53" s="29">
        <f t="shared" si="1"/>
        <v>2535.36</v>
      </c>
    </row>
    <row r="54" spans="1:7" x14ac:dyDescent="0.25">
      <c r="A54" s="27">
        <f t="shared" si="3"/>
        <v>44713</v>
      </c>
      <c r="B54" s="28">
        <v>38</v>
      </c>
      <c r="C54" s="10">
        <f t="shared" si="4"/>
        <v>2535.36</v>
      </c>
      <c r="D54" s="29">
        <f t="shared" si="0"/>
        <v>9.3000000000000007</v>
      </c>
      <c r="E54" s="29">
        <f t="shared" si="5"/>
        <v>2.3899999999999988</v>
      </c>
      <c r="F54" s="29">
        <f t="shared" si="2"/>
        <v>11.69</v>
      </c>
      <c r="G54" s="29">
        <f t="shared" si="1"/>
        <v>2532.9700000000003</v>
      </c>
    </row>
    <row r="55" spans="1:7" x14ac:dyDescent="0.25">
      <c r="A55" s="27">
        <f t="shared" si="3"/>
        <v>44743</v>
      </c>
      <c r="B55" s="28">
        <v>39</v>
      </c>
      <c r="C55" s="10">
        <f t="shared" si="4"/>
        <v>2532.9700000000003</v>
      </c>
      <c r="D55" s="29">
        <f t="shared" si="0"/>
        <v>9.2899999999999991</v>
      </c>
      <c r="E55" s="29">
        <f t="shared" si="5"/>
        <v>2.4000000000000004</v>
      </c>
      <c r="F55" s="29">
        <f t="shared" si="2"/>
        <v>11.69</v>
      </c>
      <c r="G55" s="29">
        <f t="shared" si="1"/>
        <v>2530.5700000000002</v>
      </c>
    </row>
    <row r="56" spans="1:7" x14ac:dyDescent="0.25">
      <c r="A56" s="27">
        <f t="shared" si="3"/>
        <v>44774</v>
      </c>
      <c r="B56" s="28">
        <v>40</v>
      </c>
      <c r="C56" s="10">
        <f t="shared" si="4"/>
        <v>2530.5700000000002</v>
      </c>
      <c r="D56" s="29">
        <f t="shared" si="0"/>
        <v>9.2799999999999994</v>
      </c>
      <c r="E56" s="29">
        <f t="shared" si="5"/>
        <v>2.41</v>
      </c>
      <c r="F56" s="29">
        <f t="shared" si="2"/>
        <v>11.69</v>
      </c>
      <c r="G56" s="29">
        <f t="shared" si="1"/>
        <v>2528.1600000000003</v>
      </c>
    </row>
    <row r="57" spans="1:7" x14ac:dyDescent="0.25">
      <c r="A57" s="27">
        <f t="shared" si="3"/>
        <v>44805</v>
      </c>
      <c r="B57" s="28">
        <v>41</v>
      </c>
      <c r="C57" s="10">
        <f t="shared" si="4"/>
        <v>2528.1600000000003</v>
      </c>
      <c r="D57" s="29">
        <f t="shared" si="0"/>
        <v>9.27</v>
      </c>
      <c r="E57" s="29">
        <f t="shared" si="5"/>
        <v>2.42</v>
      </c>
      <c r="F57" s="29">
        <f t="shared" si="2"/>
        <v>11.69</v>
      </c>
      <c r="G57" s="29">
        <f t="shared" si="1"/>
        <v>2525.7400000000002</v>
      </c>
    </row>
    <row r="58" spans="1:7" x14ac:dyDescent="0.25">
      <c r="A58" s="27">
        <f t="shared" si="3"/>
        <v>44835</v>
      </c>
      <c r="B58" s="28">
        <v>42</v>
      </c>
      <c r="C58" s="10">
        <f t="shared" si="4"/>
        <v>2525.7400000000002</v>
      </c>
      <c r="D58" s="29">
        <f t="shared" si="0"/>
        <v>9.26</v>
      </c>
      <c r="E58" s="29">
        <f t="shared" si="5"/>
        <v>2.4299999999999997</v>
      </c>
      <c r="F58" s="29">
        <f t="shared" si="2"/>
        <v>11.69</v>
      </c>
      <c r="G58" s="29">
        <f t="shared" si="1"/>
        <v>2523.3100000000004</v>
      </c>
    </row>
    <row r="59" spans="1:7" x14ac:dyDescent="0.25">
      <c r="A59" s="27">
        <f t="shared" si="3"/>
        <v>44866</v>
      </c>
      <c r="B59" s="28">
        <v>43</v>
      </c>
      <c r="C59" s="10">
        <f t="shared" si="4"/>
        <v>2523.3100000000004</v>
      </c>
      <c r="D59" s="29">
        <f t="shared" si="0"/>
        <v>9.25</v>
      </c>
      <c r="E59" s="29">
        <f t="shared" si="5"/>
        <v>2.4399999999999995</v>
      </c>
      <c r="F59" s="29">
        <f t="shared" si="2"/>
        <v>11.69</v>
      </c>
      <c r="G59" s="29">
        <f t="shared" si="1"/>
        <v>2520.8700000000003</v>
      </c>
    </row>
    <row r="60" spans="1:7" x14ac:dyDescent="0.25">
      <c r="A60" s="27">
        <f t="shared" si="3"/>
        <v>44896</v>
      </c>
      <c r="B60" s="28">
        <v>44</v>
      </c>
      <c r="C60" s="10">
        <f t="shared" si="4"/>
        <v>2520.8700000000003</v>
      </c>
      <c r="D60" s="29">
        <f t="shared" si="0"/>
        <v>9.24</v>
      </c>
      <c r="E60" s="29">
        <f t="shared" si="5"/>
        <v>2.4499999999999993</v>
      </c>
      <c r="F60" s="29">
        <f t="shared" si="2"/>
        <v>11.69</v>
      </c>
      <c r="G60" s="29">
        <f t="shared" si="1"/>
        <v>2518.4200000000005</v>
      </c>
    </row>
    <row r="61" spans="1:7" x14ac:dyDescent="0.25">
      <c r="A61" s="27">
        <f t="shared" si="3"/>
        <v>44927</v>
      </c>
      <c r="B61" s="28">
        <v>45</v>
      </c>
      <c r="C61" s="10">
        <f t="shared" si="4"/>
        <v>2518.4200000000005</v>
      </c>
      <c r="D61" s="29">
        <f t="shared" si="0"/>
        <v>9.23</v>
      </c>
      <c r="E61" s="29">
        <f t="shared" si="5"/>
        <v>2.4599999999999991</v>
      </c>
      <c r="F61" s="29">
        <f t="shared" si="2"/>
        <v>11.69</v>
      </c>
      <c r="G61" s="29">
        <f t="shared" si="1"/>
        <v>2515.9600000000005</v>
      </c>
    </row>
    <row r="62" spans="1:7" x14ac:dyDescent="0.25">
      <c r="A62" s="27">
        <f t="shared" si="3"/>
        <v>44958</v>
      </c>
      <c r="B62" s="28">
        <v>46</v>
      </c>
      <c r="C62" s="10">
        <f t="shared" si="4"/>
        <v>2515.9600000000005</v>
      </c>
      <c r="D62" s="29">
        <f t="shared" si="0"/>
        <v>9.23</v>
      </c>
      <c r="E62" s="29">
        <f t="shared" si="5"/>
        <v>2.4599999999999991</v>
      </c>
      <c r="F62" s="29">
        <f t="shared" si="2"/>
        <v>11.69</v>
      </c>
      <c r="G62" s="29">
        <f t="shared" si="1"/>
        <v>2513.5000000000005</v>
      </c>
    </row>
    <row r="63" spans="1:7" x14ac:dyDescent="0.25">
      <c r="A63" s="27">
        <f t="shared" si="3"/>
        <v>44986</v>
      </c>
      <c r="B63" s="28">
        <v>47</v>
      </c>
      <c r="C63" s="10">
        <f t="shared" si="4"/>
        <v>2513.5000000000005</v>
      </c>
      <c r="D63" s="29">
        <f t="shared" si="0"/>
        <v>9.2200000000000006</v>
      </c>
      <c r="E63" s="29">
        <f t="shared" si="5"/>
        <v>2.4699999999999989</v>
      </c>
      <c r="F63" s="29">
        <f t="shared" si="2"/>
        <v>11.69</v>
      </c>
      <c r="G63" s="29">
        <f t="shared" si="1"/>
        <v>2511.0300000000007</v>
      </c>
    </row>
    <row r="64" spans="1:7" x14ac:dyDescent="0.25">
      <c r="A64" s="27">
        <f t="shared" si="3"/>
        <v>45017</v>
      </c>
      <c r="B64" s="28">
        <v>48</v>
      </c>
      <c r="C64" s="10">
        <f t="shared" si="4"/>
        <v>2511.0300000000007</v>
      </c>
      <c r="D64" s="29">
        <f t="shared" si="0"/>
        <v>9.2100000000000009</v>
      </c>
      <c r="E64" s="29">
        <f t="shared" si="5"/>
        <v>2.4799999999999986</v>
      </c>
      <c r="F64" s="29">
        <f t="shared" si="2"/>
        <v>11.69</v>
      </c>
      <c r="G64" s="29">
        <f t="shared" si="1"/>
        <v>2508.5500000000006</v>
      </c>
    </row>
    <row r="65" spans="1:7" x14ac:dyDescent="0.25">
      <c r="A65" s="27">
        <f t="shared" si="3"/>
        <v>45047</v>
      </c>
      <c r="B65" s="28">
        <v>49</v>
      </c>
      <c r="C65" s="10">
        <f t="shared" si="4"/>
        <v>2508.5500000000006</v>
      </c>
      <c r="D65" s="29">
        <f t="shared" si="0"/>
        <v>9.1999999999999993</v>
      </c>
      <c r="E65" s="29">
        <f t="shared" si="5"/>
        <v>2.4900000000000002</v>
      </c>
      <c r="F65" s="29">
        <f t="shared" si="2"/>
        <v>11.69</v>
      </c>
      <c r="G65" s="29">
        <f t="shared" si="1"/>
        <v>2506.0600000000009</v>
      </c>
    </row>
    <row r="66" spans="1:7" x14ac:dyDescent="0.25">
      <c r="A66" s="27">
        <f t="shared" si="3"/>
        <v>45078</v>
      </c>
      <c r="B66" s="28">
        <v>50</v>
      </c>
      <c r="C66" s="10">
        <f t="shared" si="4"/>
        <v>2506.0600000000009</v>
      </c>
      <c r="D66" s="29">
        <f t="shared" si="0"/>
        <v>9.19</v>
      </c>
      <c r="E66" s="29">
        <f t="shared" si="5"/>
        <v>2.5</v>
      </c>
      <c r="F66" s="29">
        <f t="shared" si="2"/>
        <v>11.69</v>
      </c>
      <c r="G66" s="29">
        <f t="shared" si="1"/>
        <v>2503.5600000000009</v>
      </c>
    </row>
    <row r="67" spans="1:7" x14ac:dyDescent="0.25">
      <c r="A67" s="27">
        <f t="shared" si="3"/>
        <v>45108</v>
      </c>
      <c r="B67" s="28">
        <v>51</v>
      </c>
      <c r="C67" s="10">
        <f t="shared" si="4"/>
        <v>2503.5600000000009</v>
      </c>
      <c r="D67" s="29">
        <f t="shared" si="0"/>
        <v>9.18</v>
      </c>
      <c r="E67" s="29">
        <f t="shared" si="5"/>
        <v>2.5099999999999998</v>
      </c>
      <c r="F67" s="29">
        <f t="shared" si="2"/>
        <v>11.69</v>
      </c>
      <c r="G67" s="29">
        <f t="shared" si="1"/>
        <v>2501.0500000000006</v>
      </c>
    </row>
    <row r="68" spans="1:7" x14ac:dyDescent="0.25">
      <c r="A68" s="27">
        <f t="shared" si="3"/>
        <v>45139</v>
      </c>
      <c r="B68" s="28">
        <v>52</v>
      </c>
      <c r="C68" s="10">
        <f t="shared" si="4"/>
        <v>2501.0500000000006</v>
      </c>
      <c r="D68" s="29">
        <f t="shared" si="0"/>
        <v>9.17</v>
      </c>
      <c r="E68" s="29">
        <f t="shared" si="5"/>
        <v>2.5199999999999996</v>
      </c>
      <c r="F68" s="29">
        <f t="shared" si="2"/>
        <v>11.69</v>
      </c>
      <c r="G68" s="29">
        <f t="shared" si="1"/>
        <v>2498.5300000000007</v>
      </c>
    </row>
    <row r="69" spans="1:7" x14ac:dyDescent="0.25">
      <c r="A69" s="27">
        <f t="shared" si="3"/>
        <v>45170</v>
      </c>
      <c r="B69" s="28">
        <v>53</v>
      </c>
      <c r="C69" s="10">
        <f t="shared" si="4"/>
        <v>2498.5300000000007</v>
      </c>
      <c r="D69" s="29">
        <f t="shared" si="0"/>
        <v>9.16</v>
      </c>
      <c r="E69" s="29">
        <f t="shared" si="5"/>
        <v>2.5299999999999994</v>
      </c>
      <c r="F69" s="29">
        <f t="shared" si="2"/>
        <v>11.69</v>
      </c>
      <c r="G69" s="29">
        <f t="shared" si="1"/>
        <v>2496.0000000000005</v>
      </c>
    </row>
    <row r="70" spans="1:7" x14ac:dyDescent="0.25">
      <c r="A70" s="27">
        <f t="shared" si="3"/>
        <v>45200</v>
      </c>
      <c r="B70" s="28">
        <v>54</v>
      </c>
      <c r="C70" s="10">
        <f t="shared" si="4"/>
        <v>2496.0000000000005</v>
      </c>
      <c r="D70" s="29">
        <f t="shared" si="0"/>
        <v>9.15</v>
      </c>
      <c r="E70" s="29">
        <f t="shared" si="5"/>
        <v>2.5399999999999991</v>
      </c>
      <c r="F70" s="29">
        <f t="shared" si="2"/>
        <v>11.69</v>
      </c>
      <c r="G70" s="29">
        <f t="shared" si="1"/>
        <v>2493.4600000000005</v>
      </c>
    </row>
    <row r="71" spans="1:7" x14ac:dyDescent="0.25">
      <c r="A71" s="27">
        <f t="shared" si="3"/>
        <v>45231</v>
      </c>
      <c r="B71" s="28">
        <v>55</v>
      </c>
      <c r="C71" s="10">
        <f t="shared" si="4"/>
        <v>2493.4600000000005</v>
      </c>
      <c r="D71" s="29">
        <f t="shared" si="0"/>
        <v>9.14</v>
      </c>
      <c r="E71" s="29">
        <f t="shared" si="5"/>
        <v>2.5499999999999989</v>
      </c>
      <c r="F71" s="29">
        <f t="shared" si="2"/>
        <v>11.69</v>
      </c>
      <c r="G71" s="29">
        <f t="shared" si="1"/>
        <v>2490.9100000000003</v>
      </c>
    </row>
    <row r="72" spans="1:7" x14ac:dyDescent="0.25">
      <c r="A72" s="27">
        <f t="shared" si="3"/>
        <v>45261</v>
      </c>
      <c r="B72" s="28">
        <v>56</v>
      </c>
      <c r="C72" s="10">
        <f t="shared" si="4"/>
        <v>2490.9100000000003</v>
      </c>
      <c r="D72" s="29">
        <f t="shared" si="0"/>
        <v>9.1300000000000008</v>
      </c>
      <c r="E72" s="29">
        <f t="shared" si="5"/>
        <v>2.5599999999999987</v>
      </c>
      <c r="F72" s="29">
        <f t="shared" si="2"/>
        <v>11.69</v>
      </c>
      <c r="G72" s="29">
        <f t="shared" si="1"/>
        <v>2488.3500000000004</v>
      </c>
    </row>
    <row r="73" spans="1:7" x14ac:dyDescent="0.25">
      <c r="A73" s="27">
        <f t="shared" si="3"/>
        <v>45292</v>
      </c>
      <c r="B73" s="28">
        <v>57</v>
      </c>
      <c r="C73" s="10">
        <f t="shared" si="4"/>
        <v>2488.3500000000004</v>
      </c>
      <c r="D73" s="29">
        <f t="shared" si="0"/>
        <v>9.1199999999999992</v>
      </c>
      <c r="E73" s="29">
        <f t="shared" si="5"/>
        <v>2.5700000000000003</v>
      </c>
      <c r="F73" s="29">
        <f t="shared" si="2"/>
        <v>11.69</v>
      </c>
      <c r="G73" s="29">
        <f t="shared" si="1"/>
        <v>2485.7800000000002</v>
      </c>
    </row>
    <row r="74" spans="1:7" x14ac:dyDescent="0.25">
      <c r="A74" s="27">
        <f t="shared" si="3"/>
        <v>45323</v>
      </c>
      <c r="B74" s="28">
        <v>58</v>
      </c>
      <c r="C74" s="10">
        <f t="shared" si="4"/>
        <v>2485.7800000000002</v>
      </c>
      <c r="D74" s="29">
        <f t="shared" si="0"/>
        <v>9.11</v>
      </c>
      <c r="E74" s="29">
        <f t="shared" si="5"/>
        <v>2.58</v>
      </c>
      <c r="F74" s="29">
        <f t="shared" si="2"/>
        <v>11.69</v>
      </c>
      <c r="G74" s="29">
        <f t="shared" si="1"/>
        <v>2483.2000000000003</v>
      </c>
    </row>
    <row r="75" spans="1:7" x14ac:dyDescent="0.25">
      <c r="A75" s="27">
        <f t="shared" si="3"/>
        <v>45352</v>
      </c>
      <c r="B75" s="28">
        <v>59</v>
      </c>
      <c r="C75" s="10">
        <f t="shared" si="4"/>
        <v>2483.2000000000003</v>
      </c>
      <c r="D75" s="29">
        <f t="shared" si="0"/>
        <v>9.11</v>
      </c>
      <c r="E75" s="29">
        <f t="shared" si="5"/>
        <v>2.58</v>
      </c>
      <c r="F75" s="29">
        <f t="shared" si="2"/>
        <v>11.69</v>
      </c>
      <c r="G75" s="29">
        <f t="shared" si="1"/>
        <v>2480.6200000000003</v>
      </c>
    </row>
    <row r="76" spans="1:7" x14ac:dyDescent="0.25">
      <c r="A76" s="27">
        <f t="shared" si="3"/>
        <v>45383</v>
      </c>
      <c r="B76" s="28">
        <v>60</v>
      </c>
      <c r="C76" s="10">
        <f>G75</f>
        <v>2480.6200000000003</v>
      </c>
      <c r="D76" s="29">
        <f>ROUND(C76*$E$13/12,2)</f>
        <v>9.1</v>
      </c>
      <c r="E76" s="29">
        <f>F76-D76</f>
        <v>2.59</v>
      </c>
      <c r="F76" s="29">
        <f t="shared" si="2"/>
        <v>11.69</v>
      </c>
      <c r="G76" s="29">
        <f>C76-E76</f>
        <v>2478.0300000000002</v>
      </c>
    </row>
    <row r="77" spans="1:7" x14ac:dyDescent="0.25">
      <c r="A77" s="27">
        <f t="shared" si="3"/>
        <v>45413</v>
      </c>
      <c r="B77" s="28">
        <v>61</v>
      </c>
      <c r="C77" s="10">
        <f t="shared" ref="C77:C87" si="6">G76</f>
        <v>2478.0300000000002</v>
      </c>
      <c r="D77" s="29">
        <f t="shared" ref="D77:D87" si="7">ROUND(C77*$E$13/12,2)</f>
        <v>9.09</v>
      </c>
      <c r="E77" s="29">
        <f t="shared" ref="E77:E87" si="8">F77-D77</f>
        <v>2.5999999999999996</v>
      </c>
      <c r="F77" s="29">
        <f t="shared" si="2"/>
        <v>11.69</v>
      </c>
      <c r="G77" s="29">
        <f t="shared" ref="G77:G87" si="9">C77-E77</f>
        <v>2475.4300000000003</v>
      </c>
    </row>
    <row r="78" spans="1:7" x14ac:dyDescent="0.25">
      <c r="A78" s="27">
        <f t="shared" si="3"/>
        <v>45444</v>
      </c>
      <c r="B78" s="28">
        <v>62</v>
      </c>
      <c r="C78" s="10">
        <f t="shared" si="6"/>
        <v>2475.4300000000003</v>
      </c>
      <c r="D78" s="29">
        <f t="shared" si="7"/>
        <v>9.08</v>
      </c>
      <c r="E78" s="29">
        <f t="shared" si="8"/>
        <v>2.6099999999999994</v>
      </c>
      <c r="F78" s="29">
        <f t="shared" si="2"/>
        <v>11.69</v>
      </c>
      <c r="G78" s="29">
        <f t="shared" si="9"/>
        <v>2472.8200000000002</v>
      </c>
    </row>
    <row r="79" spans="1:7" x14ac:dyDescent="0.25">
      <c r="A79" s="27">
        <f t="shared" si="3"/>
        <v>45474</v>
      </c>
      <c r="B79" s="28">
        <v>63</v>
      </c>
      <c r="C79" s="10">
        <f t="shared" si="6"/>
        <v>2472.8200000000002</v>
      </c>
      <c r="D79" s="29">
        <f t="shared" si="7"/>
        <v>9.07</v>
      </c>
      <c r="E79" s="29">
        <f t="shared" si="8"/>
        <v>2.6199999999999992</v>
      </c>
      <c r="F79" s="29">
        <f t="shared" si="2"/>
        <v>11.69</v>
      </c>
      <c r="G79" s="29">
        <f t="shared" si="9"/>
        <v>2470.2000000000003</v>
      </c>
    </row>
    <row r="80" spans="1:7" x14ac:dyDescent="0.25">
      <c r="A80" s="27">
        <f t="shared" si="3"/>
        <v>45505</v>
      </c>
      <c r="B80" s="28">
        <v>64</v>
      </c>
      <c r="C80" s="10">
        <f t="shared" si="6"/>
        <v>2470.2000000000003</v>
      </c>
      <c r="D80" s="29">
        <f t="shared" si="7"/>
        <v>9.06</v>
      </c>
      <c r="E80" s="29">
        <f t="shared" si="8"/>
        <v>2.629999999999999</v>
      </c>
      <c r="F80" s="29">
        <f t="shared" si="2"/>
        <v>11.69</v>
      </c>
      <c r="G80" s="29">
        <f t="shared" si="9"/>
        <v>2467.5700000000002</v>
      </c>
    </row>
    <row r="81" spans="1:7" x14ac:dyDescent="0.25">
      <c r="A81" s="27">
        <f t="shared" si="3"/>
        <v>45536</v>
      </c>
      <c r="B81" s="28">
        <v>65</v>
      </c>
      <c r="C81" s="10">
        <f t="shared" si="6"/>
        <v>2467.5700000000002</v>
      </c>
      <c r="D81" s="29">
        <f t="shared" si="7"/>
        <v>9.0500000000000007</v>
      </c>
      <c r="E81" s="29">
        <f t="shared" si="8"/>
        <v>2.6399999999999988</v>
      </c>
      <c r="F81" s="29">
        <f t="shared" si="2"/>
        <v>11.69</v>
      </c>
      <c r="G81" s="29">
        <f t="shared" si="9"/>
        <v>2464.9300000000003</v>
      </c>
    </row>
    <row r="82" spans="1:7" x14ac:dyDescent="0.25">
      <c r="A82" s="27">
        <f t="shared" si="3"/>
        <v>45566</v>
      </c>
      <c r="B82" s="28">
        <v>66</v>
      </c>
      <c r="C82" s="10">
        <f t="shared" si="6"/>
        <v>2464.9300000000003</v>
      </c>
      <c r="D82" s="29">
        <f t="shared" si="7"/>
        <v>9.0399999999999991</v>
      </c>
      <c r="E82" s="29">
        <f t="shared" si="8"/>
        <v>2.6500000000000004</v>
      </c>
      <c r="F82" s="29">
        <f t="shared" si="2"/>
        <v>11.69</v>
      </c>
      <c r="G82" s="29">
        <f t="shared" si="9"/>
        <v>2462.2800000000002</v>
      </c>
    </row>
    <row r="83" spans="1:7" x14ac:dyDescent="0.25">
      <c r="A83" s="27">
        <f t="shared" si="3"/>
        <v>45597</v>
      </c>
      <c r="B83" s="28">
        <v>67</v>
      </c>
      <c r="C83" s="10">
        <f t="shared" si="6"/>
        <v>2462.2800000000002</v>
      </c>
      <c r="D83" s="29">
        <f t="shared" si="7"/>
        <v>9.0299999999999994</v>
      </c>
      <c r="E83" s="29">
        <f t="shared" si="8"/>
        <v>2.66</v>
      </c>
      <c r="F83" s="29">
        <f t="shared" ref="F83:F130" si="10">F82</f>
        <v>11.69</v>
      </c>
      <c r="G83" s="29">
        <f t="shared" si="9"/>
        <v>2459.6200000000003</v>
      </c>
    </row>
    <row r="84" spans="1:7" x14ac:dyDescent="0.25">
      <c r="A84" s="27">
        <f>EDATE(A83,1)</f>
        <v>45627</v>
      </c>
      <c r="B84" s="28">
        <v>68</v>
      </c>
      <c r="C84" s="10">
        <f t="shared" si="6"/>
        <v>2459.6200000000003</v>
      </c>
      <c r="D84" s="29">
        <f t="shared" si="7"/>
        <v>9.02</v>
      </c>
      <c r="E84" s="29">
        <f t="shared" si="8"/>
        <v>2.67</v>
      </c>
      <c r="F84" s="29">
        <f t="shared" si="10"/>
        <v>11.69</v>
      </c>
      <c r="G84" s="29">
        <f t="shared" si="9"/>
        <v>2456.9500000000003</v>
      </c>
    </row>
    <row r="85" spans="1:7" x14ac:dyDescent="0.25">
      <c r="A85" s="27">
        <f t="shared" ref="A85:A130" si="11">EDATE(A84,1)</f>
        <v>45658</v>
      </c>
      <c r="B85" s="28">
        <v>69</v>
      </c>
      <c r="C85" s="10">
        <f t="shared" si="6"/>
        <v>2456.9500000000003</v>
      </c>
      <c r="D85" s="29">
        <f t="shared" si="7"/>
        <v>9.01</v>
      </c>
      <c r="E85" s="29">
        <f t="shared" si="8"/>
        <v>2.6799999999999997</v>
      </c>
      <c r="F85" s="29">
        <f t="shared" si="10"/>
        <v>11.69</v>
      </c>
      <c r="G85" s="29">
        <f t="shared" si="9"/>
        <v>2454.2700000000004</v>
      </c>
    </row>
    <row r="86" spans="1:7" x14ac:dyDescent="0.25">
      <c r="A86" s="27">
        <f t="shared" si="11"/>
        <v>45689</v>
      </c>
      <c r="B86" s="28">
        <v>70</v>
      </c>
      <c r="C86" s="10">
        <f t="shared" si="6"/>
        <v>2454.2700000000004</v>
      </c>
      <c r="D86" s="29">
        <f t="shared" si="7"/>
        <v>9</v>
      </c>
      <c r="E86" s="29">
        <f t="shared" si="8"/>
        <v>2.6899999999999995</v>
      </c>
      <c r="F86" s="29">
        <f t="shared" si="10"/>
        <v>11.69</v>
      </c>
      <c r="G86" s="29">
        <f t="shared" si="9"/>
        <v>2451.5800000000004</v>
      </c>
    </row>
    <row r="87" spans="1:7" x14ac:dyDescent="0.25">
      <c r="A87" s="27">
        <f t="shared" si="11"/>
        <v>45717</v>
      </c>
      <c r="B87" s="28">
        <v>71</v>
      </c>
      <c r="C87" s="10">
        <f t="shared" si="6"/>
        <v>2451.5800000000004</v>
      </c>
      <c r="D87" s="29">
        <f t="shared" si="7"/>
        <v>8.99</v>
      </c>
      <c r="E87" s="29">
        <f t="shared" si="8"/>
        <v>2.6999999999999993</v>
      </c>
      <c r="F87" s="29">
        <f t="shared" si="10"/>
        <v>11.69</v>
      </c>
      <c r="G87" s="29">
        <f t="shared" si="9"/>
        <v>2448.8800000000006</v>
      </c>
    </row>
    <row r="88" spans="1:7" x14ac:dyDescent="0.25">
      <c r="A88" s="27">
        <f t="shared" si="11"/>
        <v>45748</v>
      </c>
      <c r="B88" s="28">
        <v>72</v>
      </c>
      <c r="C88" s="10">
        <f>G87</f>
        <v>2448.8800000000006</v>
      </c>
      <c r="D88" s="29">
        <f>ROUND(C88*$E$13/12,2)</f>
        <v>8.98</v>
      </c>
      <c r="E88" s="29">
        <f>F88-D88</f>
        <v>2.7099999999999991</v>
      </c>
      <c r="F88" s="29">
        <f t="shared" si="10"/>
        <v>11.69</v>
      </c>
      <c r="G88" s="29">
        <f>C88-E88</f>
        <v>2446.1700000000005</v>
      </c>
    </row>
    <row r="89" spans="1:7" x14ac:dyDescent="0.25">
      <c r="A89" s="27">
        <f t="shared" si="11"/>
        <v>45778</v>
      </c>
      <c r="B89" s="28">
        <v>73</v>
      </c>
      <c r="C89" s="10">
        <f>G88</f>
        <v>2446.1700000000005</v>
      </c>
      <c r="D89" s="29">
        <f>ROUND(C89*$E$13/12,2)</f>
        <v>8.9700000000000006</v>
      </c>
      <c r="E89" s="29">
        <f>F89-D89</f>
        <v>2.7199999999999989</v>
      </c>
      <c r="F89" s="29">
        <f t="shared" si="10"/>
        <v>11.69</v>
      </c>
      <c r="G89" s="29">
        <f>C89-E89</f>
        <v>2443.4500000000007</v>
      </c>
    </row>
    <row r="90" spans="1:7" x14ac:dyDescent="0.25">
      <c r="A90" s="27">
        <f t="shared" si="11"/>
        <v>45809</v>
      </c>
      <c r="B90" s="28">
        <v>74</v>
      </c>
      <c r="C90" s="10">
        <f>G89</f>
        <v>2443.4500000000007</v>
      </c>
      <c r="D90" s="29">
        <f>ROUND(C90*$E$13/12,2)</f>
        <v>8.9600000000000009</v>
      </c>
      <c r="E90" s="29">
        <f>F90-D90</f>
        <v>2.7299999999999986</v>
      </c>
      <c r="F90" s="29">
        <f t="shared" si="10"/>
        <v>11.69</v>
      </c>
      <c r="G90" s="29">
        <f>C90-E90</f>
        <v>2440.7200000000007</v>
      </c>
    </row>
    <row r="91" spans="1:7" x14ac:dyDescent="0.25">
      <c r="A91" s="27">
        <f t="shared" si="11"/>
        <v>45839</v>
      </c>
      <c r="B91" s="28">
        <v>75</v>
      </c>
      <c r="C91" s="10">
        <f>G90</f>
        <v>2440.7200000000007</v>
      </c>
      <c r="D91" s="29">
        <f>ROUND(C91*$E$13/12,2)</f>
        <v>8.9499999999999993</v>
      </c>
      <c r="E91" s="29">
        <f>F91-D91</f>
        <v>2.74</v>
      </c>
      <c r="F91" s="29">
        <f t="shared" si="10"/>
        <v>11.69</v>
      </c>
      <c r="G91" s="29">
        <f>C91-E91</f>
        <v>2437.9800000000009</v>
      </c>
    </row>
    <row r="92" spans="1:7" x14ac:dyDescent="0.25">
      <c r="A92" s="27">
        <f t="shared" si="11"/>
        <v>45870</v>
      </c>
      <c r="B92" s="28">
        <v>76</v>
      </c>
      <c r="C92" s="10">
        <f>G91</f>
        <v>2437.9800000000009</v>
      </c>
      <c r="D92" s="29">
        <f>ROUND(C92*$E$13/12,2)</f>
        <v>8.94</v>
      </c>
      <c r="E92" s="29">
        <f>F92-D92</f>
        <v>2.75</v>
      </c>
      <c r="F92" s="29">
        <f t="shared" si="10"/>
        <v>11.69</v>
      </c>
      <c r="G92" s="29">
        <f>C92-E92</f>
        <v>2435.2300000000009</v>
      </c>
    </row>
    <row r="93" spans="1:7" x14ac:dyDescent="0.25">
      <c r="A93" s="27">
        <f t="shared" si="11"/>
        <v>45901</v>
      </c>
      <c r="B93" s="28">
        <v>77</v>
      </c>
      <c r="C93" s="10">
        <f t="shared" ref="C93:C117" si="12">G92</f>
        <v>2435.2300000000009</v>
      </c>
      <c r="D93" s="29">
        <f t="shared" ref="D93:D117" si="13">ROUND(C93*$E$13/12,2)</f>
        <v>8.93</v>
      </c>
      <c r="E93" s="29">
        <f t="shared" ref="E93:E117" si="14">F93-D93</f>
        <v>2.76</v>
      </c>
      <c r="F93" s="29">
        <f t="shared" si="10"/>
        <v>11.69</v>
      </c>
      <c r="G93" s="29">
        <f t="shared" ref="G93:G117" si="15">C93-E93</f>
        <v>2432.4700000000007</v>
      </c>
    </row>
    <row r="94" spans="1:7" x14ac:dyDescent="0.25">
      <c r="A94" s="27">
        <f t="shared" si="11"/>
        <v>45931</v>
      </c>
      <c r="B94" s="28">
        <v>78</v>
      </c>
      <c r="C94" s="10">
        <f t="shared" si="12"/>
        <v>2432.4700000000007</v>
      </c>
      <c r="D94" s="29">
        <f t="shared" si="13"/>
        <v>8.92</v>
      </c>
      <c r="E94" s="29">
        <f t="shared" si="14"/>
        <v>2.7699999999999996</v>
      </c>
      <c r="F94" s="29">
        <f t="shared" si="10"/>
        <v>11.69</v>
      </c>
      <c r="G94" s="29">
        <f t="shared" si="15"/>
        <v>2429.7000000000007</v>
      </c>
    </row>
    <row r="95" spans="1:7" x14ac:dyDescent="0.25">
      <c r="A95" s="27">
        <f t="shared" si="11"/>
        <v>45962</v>
      </c>
      <c r="B95" s="28">
        <v>79</v>
      </c>
      <c r="C95" s="10">
        <f t="shared" si="12"/>
        <v>2429.7000000000007</v>
      </c>
      <c r="D95" s="29">
        <f t="shared" si="13"/>
        <v>8.91</v>
      </c>
      <c r="E95" s="29">
        <f t="shared" si="14"/>
        <v>2.7799999999999994</v>
      </c>
      <c r="F95" s="29">
        <f t="shared" si="10"/>
        <v>11.69</v>
      </c>
      <c r="G95" s="29">
        <f t="shared" si="15"/>
        <v>2426.9200000000005</v>
      </c>
    </row>
    <row r="96" spans="1:7" x14ac:dyDescent="0.25">
      <c r="A96" s="27">
        <f t="shared" si="11"/>
        <v>45992</v>
      </c>
      <c r="B96" s="28">
        <v>80</v>
      </c>
      <c r="C96" s="10">
        <f t="shared" si="12"/>
        <v>2426.9200000000005</v>
      </c>
      <c r="D96" s="29">
        <f t="shared" si="13"/>
        <v>8.9</v>
      </c>
      <c r="E96" s="29">
        <f t="shared" si="14"/>
        <v>2.7899999999999991</v>
      </c>
      <c r="F96" s="29">
        <f t="shared" si="10"/>
        <v>11.69</v>
      </c>
      <c r="G96" s="29">
        <f t="shared" si="15"/>
        <v>2424.1300000000006</v>
      </c>
    </row>
    <row r="97" spans="1:7" x14ac:dyDescent="0.25">
      <c r="A97" s="27">
        <f t="shared" si="11"/>
        <v>46023</v>
      </c>
      <c r="B97" s="28">
        <v>81</v>
      </c>
      <c r="C97" s="10">
        <f t="shared" si="12"/>
        <v>2424.1300000000006</v>
      </c>
      <c r="D97" s="29">
        <f t="shared" si="13"/>
        <v>8.89</v>
      </c>
      <c r="E97" s="29">
        <f t="shared" si="14"/>
        <v>2.7999999999999989</v>
      </c>
      <c r="F97" s="29">
        <f t="shared" si="10"/>
        <v>11.69</v>
      </c>
      <c r="G97" s="29">
        <f t="shared" si="15"/>
        <v>2421.3300000000004</v>
      </c>
    </row>
    <row r="98" spans="1:7" x14ac:dyDescent="0.25">
      <c r="A98" s="27">
        <f t="shared" si="11"/>
        <v>46054</v>
      </c>
      <c r="B98" s="28">
        <v>82</v>
      </c>
      <c r="C98" s="10">
        <f t="shared" si="12"/>
        <v>2421.3300000000004</v>
      </c>
      <c r="D98" s="29">
        <f t="shared" si="13"/>
        <v>8.8800000000000008</v>
      </c>
      <c r="E98" s="29">
        <f t="shared" si="14"/>
        <v>2.8099999999999987</v>
      </c>
      <c r="F98" s="29">
        <f t="shared" si="10"/>
        <v>11.69</v>
      </c>
      <c r="G98" s="29">
        <f t="shared" si="15"/>
        <v>2418.5200000000004</v>
      </c>
    </row>
    <row r="99" spans="1:7" x14ac:dyDescent="0.25">
      <c r="A99" s="27">
        <f t="shared" si="11"/>
        <v>46082</v>
      </c>
      <c r="B99" s="28">
        <v>83</v>
      </c>
      <c r="C99" s="10">
        <f t="shared" si="12"/>
        <v>2418.5200000000004</v>
      </c>
      <c r="D99" s="29">
        <f t="shared" si="13"/>
        <v>8.8699999999999992</v>
      </c>
      <c r="E99" s="29">
        <f t="shared" si="14"/>
        <v>2.8200000000000003</v>
      </c>
      <c r="F99" s="29">
        <f t="shared" si="10"/>
        <v>11.69</v>
      </c>
      <c r="G99" s="29">
        <f t="shared" si="15"/>
        <v>2415.7000000000003</v>
      </c>
    </row>
    <row r="100" spans="1:7" x14ac:dyDescent="0.25">
      <c r="A100" s="27">
        <f t="shared" si="11"/>
        <v>46113</v>
      </c>
      <c r="B100" s="28">
        <v>84</v>
      </c>
      <c r="C100" s="10">
        <f t="shared" si="12"/>
        <v>2415.7000000000003</v>
      </c>
      <c r="D100" s="29">
        <f t="shared" si="13"/>
        <v>8.86</v>
      </c>
      <c r="E100" s="29">
        <f t="shared" si="14"/>
        <v>2.83</v>
      </c>
      <c r="F100" s="29">
        <f t="shared" si="10"/>
        <v>11.69</v>
      </c>
      <c r="G100" s="29">
        <f t="shared" si="15"/>
        <v>2412.8700000000003</v>
      </c>
    </row>
    <row r="101" spans="1:7" x14ac:dyDescent="0.25">
      <c r="A101" s="27">
        <f t="shared" si="11"/>
        <v>46143</v>
      </c>
      <c r="B101" s="28">
        <v>85</v>
      </c>
      <c r="C101" s="10">
        <f t="shared" si="12"/>
        <v>2412.8700000000003</v>
      </c>
      <c r="D101" s="29">
        <f t="shared" si="13"/>
        <v>8.85</v>
      </c>
      <c r="E101" s="29">
        <f t="shared" si="14"/>
        <v>2.84</v>
      </c>
      <c r="F101" s="29">
        <f t="shared" si="10"/>
        <v>11.69</v>
      </c>
      <c r="G101" s="29">
        <f t="shared" si="15"/>
        <v>2410.0300000000002</v>
      </c>
    </row>
    <row r="102" spans="1:7" x14ac:dyDescent="0.25">
      <c r="A102" s="27">
        <f t="shared" si="11"/>
        <v>46174</v>
      </c>
      <c r="B102" s="28">
        <v>86</v>
      </c>
      <c r="C102" s="10">
        <f t="shared" si="12"/>
        <v>2410.0300000000002</v>
      </c>
      <c r="D102" s="29">
        <f t="shared" si="13"/>
        <v>8.84</v>
      </c>
      <c r="E102" s="29">
        <f t="shared" si="14"/>
        <v>2.8499999999999996</v>
      </c>
      <c r="F102" s="29">
        <f t="shared" si="10"/>
        <v>11.69</v>
      </c>
      <c r="G102" s="29">
        <f t="shared" si="15"/>
        <v>2407.1800000000003</v>
      </c>
    </row>
    <row r="103" spans="1:7" x14ac:dyDescent="0.25">
      <c r="A103" s="27">
        <f t="shared" si="11"/>
        <v>46204</v>
      </c>
      <c r="B103" s="28">
        <v>87</v>
      </c>
      <c r="C103" s="10">
        <f t="shared" si="12"/>
        <v>2407.1800000000003</v>
      </c>
      <c r="D103" s="29">
        <f t="shared" si="13"/>
        <v>8.83</v>
      </c>
      <c r="E103" s="29">
        <f t="shared" si="14"/>
        <v>2.8599999999999994</v>
      </c>
      <c r="F103" s="29">
        <f t="shared" si="10"/>
        <v>11.69</v>
      </c>
      <c r="G103" s="29">
        <f t="shared" si="15"/>
        <v>2404.3200000000002</v>
      </c>
    </row>
    <row r="104" spans="1:7" x14ac:dyDescent="0.25">
      <c r="A104" s="27">
        <f t="shared" si="11"/>
        <v>46235</v>
      </c>
      <c r="B104" s="28">
        <v>88</v>
      </c>
      <c r="C104" s="10">
        <f t="shared" si="12"/>
        <v>2404.3200000000002</v>
      </c>
      <c r="D104" s="29">
        <f t="shared" si="13"/>
        <v>8.82</v>
      </c>
      <c r="E104" s="29">
        <f t="shared" si="14"/>
        <v>2.8699999999999992</v>
      </c>
      <c r="F104" s="29">
        <f t="shared" si="10"/>
        <v>11.69</v>
      </c>
      <c r="G104" s="29">
        <f t="shared" si="15"/>
        <v>2401.4500000000003</v>
      </c>
    </row>
    <row r="105" spans="1:7" x14ac:dyDescent="0.25">
      <c r="A105" s="27">
        <f t="shared" si="11"/>
        <v>46266</v>
      </c>
      <c r="B105" s="28">
        <v>89</v>
      </c>
      <c r="C105" s="10">
        <f t="shared" si="12"/>
        <v>2401.4500000000003</v>
      </c>
      <c r="D105" s="29">
        <f t="shared" si="13"/>
        <v>8.81</v>
      </c>
      <c r="E105" s="29">
        <f t="shared" si="14"/>
        <v>2.879999999999999</v>
      </c>
      <c r="F105" s="29">
        <f t="shared" si="10"/>
        <v>11.69</v>
      </c>
      <c r="G105" s="29">
        <f t="shared" si="15"/>
        <v>2398.5700000000002</v>
      </c>
    </row>
    <row r="106" spans="1:7" x14ac:dyDescent="0.25">
      <c r="A106" s="27">
        <f t="shared" si="11"/>
        <v>46296</v>
      </c>
      <c r="B106" s="28">
        <v>90</v>
      </c>
      <c r="C106" s="10">
        <f t="shared" si="12"/>
        <v>2398.5700000000002</v>
      </c>
      <c r="D106" s="29">
        <f t="shared" si="13"/>
        <v>8.7899999999999991</v>
      </c>
      <c r="E106" s="29">
        <f t="shared" si="14"/>
        <v>2.9000000000000004</v>
      </c>
      <c r="F106" s="29">
        <f t="shared" si="10"/>
        <v>11.69</v>
      </c>
      <c r="G106" s="29">
        <f t="shared" si="15"/>
        <v>2395.67</v>
      </c>
    </row>
    <row r="107" spans="1:7" x14ac:dyDescent="0.25">
      <c r="A107" s="27">
        <f t="shared" si="11"/>
        <v>46327</v>
      </c>
      <c r="B107" s="28">
        <v>91</v>
      </c>
      <c r="C107" s="10">
        <f t="shared" si="12"/>
        <v>2395.67</v>
      </c>
      <c r="D107" s="29">
        <f t="shared" si="13"/>
        <v>8.7799999999999994</v>
      </c>
      <c r="E107" s="29">
        <f t="shared" si="14"/>
        <v>2.91</v>
      </c>
      <c r="F107" s="29">
        <f t="shared" si="10"/>
        <v>11.69</v>
      </c>
      <c r="G107" s="29">
        <f t="shared" si="15"/>
        <v>2392.7600000000002</v>
      </c>
    </row>
    <row r="108" spans="1:7" x14ac:dyDescent="0.25">
      <c r="A108" s="27">
        <f t="shared" si="11"/>
        <v>46357</v>
      </c>
      <c r="B108" s="28">
        <v>92</v>
      </c>
      <c r="C108" s="10">
        <f t="shared" si="12"/>
        <v>2392.7600000000002</v>
      </c>
      <c r="D108" s="29">
        <f t="shared" si="13"/>
        <v>8.77</v>
      </c>
      <c r="E108" s="29">
        <f t="shared" si="14"/>
        <v>2.92</v>
      </c>
      <c r="F108" s="29">
        <f t="shared" si="10"/>
        <v>11.69</v>
      </c>
      <c r="G108" s="29">
        <f t="shared" si="15"/>
        <v>2389.84</v>
      </c>
    </row>
    <row r="109" spans="1:7" x14ac:dyDescent="0.25">
      <c r="A109" s="27">
        <f t="shared" si="11"/>
        <v>46388</v>
      </c>
      <c r="B109" s="28">
        <v>93</v>
      </c>
      <c r="C109" s="10">
        <f t="shared" si="12"/>
        <v>2389.84</v>
      </c>
      <c r="D109" s="29">
        <f t="shared" si="13"/>
        <v>8.76</v>
      </c>
      <c r="E109" s="29">
        <f t="shared" si="14"/>
        <v>2.9299999999999997</v>
      </c>
      <c r="F109" s="29">
        <f t="shared" si="10"/>
        <v>11.69</v>
      </c>
      <c r="G109" s="29">
        <f t="shared" si="15"/>
        <v>2386.9100000000003</v>
      </c>
    </row>
    <row r="110" spans="1:7" x14ac:dyDescent="0.25">
      <c r="A110" s="27">
        <f t="shared" si="11"/>
        <v>46419</v>
      </c>
      <c r="B110" s="28">
        <v>94</v>
      </c>
      <c r="C110" s="10">
        <f t="shared" si="12"/>
        <v>2386.9100000000003</v>
      </c>
      <c r="D110" s="29">
        <f t="shared" si="13"/>
        <v>8.75</v>
      </c>
      <c r="E110" s="29">
        <f t="shared" si="14"/>
        <v>2.9399999999999995</v>
      </c>
      <c r="F110" s="29">
        <f t="shared" si="10"/>
        <v>11.69</v>
      </c>
      <c r="G110" s="29">
        <f t="shared" si="15"/>
        <v>2383.9700000000003</v>
      </c>
    </row>
    <row r="111" spans="1:7" x14ac:dyDescent="0.25">
      <c r="A111" s="27">
        <f t="shared" si="11"/>
        <v>46447</v>
      </c>
      <c r="B111" s="28">
        <v>95</v>
      </c>
      <c r="C111" s="10">
        <f t="shared" si="12"/>
        <v>2383.9700000000003</v>
      </c>
      <c r="D111" s="29">
        <f t="shared" si="13"/>
        <v>8.74</v>
      </c>
      <c r="E111" s="29">
        <f t="shared" si="14"/>
        <v>2.9499999999999993</v>
      </c>
      <c r="F111" s="29">
        <f t="shared" si="10"/>
        <v>11.69</v>
      </c>
      <c r="G111" s="29">
        <f t="shared" si="15"/>
        <v>2381.0200000000004</v>
      </c>
    </row>
    <row r="112" spans="1:7" x14ac:dyDescent="0.25">
      <c r="A112" s="27">
        <f t="shared" si="11"/>
        <v>46478</v>
      </c>
      <c r="B112" s="28">
        <v>96</v>
      </c>
      <c r="C112" s="10">
        <f t="shared" si="12"/>
        <v>2381.0200000000004</v>
      </c>
      <c r="D112" s="29">
        <f t="shared" si="13"/>
        <v>8.73</v>
      </c>
      <c r="E112" s="29">
        <f t="shared" si="14"/>
        <v>2.9599999999999991</v>
      </c>
      <c r="F112" s="29">
        <f t="shared" si="10"/>
        <v>11.69</v>
      </c>
      <c r="G112" s="29">
        <f t="shared" si="15"/>
        <v>2378.0600000000004</v>
      </c>
    </row>
    <row r="113" spans="1:7" x14ac:dyDescent="0.25">
      <c r="A113" s="27">
        <f t="shared" si="11"/>
        <v>46508</v>
      </c>
      <c r="B113" s="28">
        <v>97</v>
      </c>
      <c r="C113" s="10">
        <f t="shared" si="12"/>
        <v>2378.0600000000004</v>
      </c>
      <c r="D113" s="29">
        <f t="shared" si="13"/>
        <v>8.7200000000000006</v>
      </c>
      <c r="E113" s="29">
        <f t="shared" si="14"/>
        <v>2.9699999999999989</v>
      </c>
      <c r="F113" s="29">
        <f t="shared" si="10"/>
        <v>11.69</v>
      </c>
      <c r="G113" s="29">
        <f t="shared" si="15"/>
        <v>2375.0900000000006</v>
      </c>
    </row>
    <row r="114" spans="1:7" x14ac:dyDescent="0.25">
      <c r="A114" s="27">
        <f t="shared" si="11"/>
        <v>46539</v>
      </c>
      <c r="B114" s="28">
        <v>98</v>
      </c>
      <c r="C114" s="10">
        <f t="shared" si="12"/>
        <v>2375.0900000000006</v>
      </c>
      <c r="D114" s="29">
        <f t="shared" si="13"/>
        <v>8.7100000000000009</v>
      </c>
      <c r="E114" s="29">
        <f t="shared" si="14"/>
        <v>2.9799999999999986</v>
      </c>
      <c r="F114" s="29">
        <f t="shared" si="10"/>
        <v>11.69</v>
      </c>
      <c r="G114" s="29">
        <f t="shared" si="15"/>
        <v>2372.1100000000006</v>
      </c>
    </row>
    <row r="115" spans="1:7" x14ac:dyDescent="0.25">
      <c r="A115" s="27">
        <f t="shared" si="11"/>
        <v>46569</v>
      </c>
      <c r="B115" s="28">
        <v>99</v>
      </c>
      <c r="C115" s="10">
        <f t="shared" si="12"/>
        <v>2372.1100000000006</v>
      </c>
      <c r="D115" s="29">
        <f t="shared" si="13"/>
        <v>8.6999999999999993</v>
      </c>
      <c r="E115" s="29">
        <f t="shared" si="14"/>
        <v>2.99</v>
      </c>
      <c r="F115" s="29">
        <f t="shared" si="10"/>
        <v>11.69</v>
      </c>
      <c r="G115" s="29">
        <f t="shared" si="15"/>
        <v>2369.1200000000008</v>
      </c>
    </row>
    <row r="116" spans="1:7" x14ac:dyDescent="0.25">
      <c r="A116" s="27">
        <f t="shared" si="11"/>
        <v>46600</v>
      </c>
      <c r="B116" s="28">
        <v>100</v>
      </c>
      <c r="C116" s="10">
        <f t="shared" si="12"/>
        <v>2369.1200000000008</v>
      </c>
      <c r="D116" s="29">
        <f t="shared" si="13"/>
        <v>8.69</v>
      </c>
      <c r="E116" s="29">
        <f t="shared" si="14"/>
        <v>3</v>
      </c>
      <c r="F116" s="29">
        <f t="shared" si="10"/>
        <v>11.69</v>
      </c>
      <c r="G116" s="29">
        <f t="shared" si="15"/>
        <v>2366.1200000000008</v>
      </c>
    </row>
    <row r="117" spans="1:7" x14ac:dyDescent="0.25">
      <c r="A117" s="27">
        <f t="shared" si="11"/>
        <v>46631</v>
      </c>
      <c r="B117" s="28">
        <v>101</v>
      </c>
      <c r="C117" s="10">
        <f t="shared" si="12"/>
        <v>2366.1200000000008</v>
      </c>
      <c r="D117" s="29">
        <f t="shared" si="13"/>
        <v>8.68</v>
      </c>
      <c r="E117" s="29">
        <f t="shared" si="14"/>
        <v>3.01</v>
      </c>
      <c r="F117" s="29">
        <f t="shared" si="10"/>
        <v>11.69</v>
      </c>
      <c r="G117" s="29">
        <f t="shared" si="15"/>
        <v>2363.1100000000006</v>
      </c>
    </row>
    <row r="118" spans="1:7" x14ac:dyDescent="0.25">
      <c r="A118" s="27">
        <f t="shared" si="11"/>
        <v>46661</v>
      </c>
      <c r="B118" s="28">
        <v>102</v>
      </c>
      <c r="C118" s="10">
        <f>G117</f>
        <v>2363.1100000000006</v>
      </c>
      <c r="D118" s="29">
        <f>ROUND(C118*$E$13/12,2)</f>
        <v>8.66</v>
      </c>
      <c r="E118" s="29">
        <f>F118-D118</f>
        <v>3.0299999999999994</v>
      </c>
      <c r="F118" s="29">
        <f t="shared" si="10"/>
        <v>11.69</v>
      </c>
      <c r="G118" s="29">
        <f>C118-E118</f>
        <v>2360.0800000000004</v>
      </c>
    </row>
    <row r="119" spans="1:7" x14ac:dyDescent="0.25">
      <c r="A119" s="27">
        <f t="shared" si="11"/>
        <v>46692</v>
      </c>
      <c r="B119" s="28">
        <v>103</v>
      </c>
      <c r="C119" s="10">
        <f t="shared" ref="C119:C130" si="16">G118</f>
        <v>2360.0800000000004</v>
      </c>
      <c r="D119" s="29">
        <f t="shared" ref="D119:D130" si="17">ROUND(C119*$E$13/12,2)</f>
        <v>8.65</v>
      </c>
      <c r="E119" s="29">
        <f t="shared" ref="E119:E130" si="18">F119-D119</f>
        <v>3.0399999999999991</v>
      </c>
      <c r="F119" s="29">
        <f t="shared" si="10"/>
        <v>11.69</v>
      </c>
      <c r="G119" s="29">
        <f t="shared" ref="G119:G130" si="19">C119-E119</f>
        <v>2357.0400000000004</v>
      </c>
    </row>
    <row r="120" spans="1:7" x14ac:dyDescent="0.25">
      <c r="A120" s="27">
        <f t="shared" si="11"/>
        <v>46722</v>
      </c>
      <c r="B120" s="28">
        <v>104</v>
      </c>
      <c r="C120" s="10">
        <f t="shared" si="16"/>
        <v>2357.0400000000004</v>
      </c>
      <c r="D120" s="29">
        <f t="shared" si="17"/>
        <v>8.64</v>
      </c>
      <c r="E120" s="29">
        <f t="shared" si="18"/>
        <v>3.0499999999999989</v>
      </c>
      <c r="F120" s="29">
        <f t="shared" si="10"/>
        <v>11.69</v>
      </c>
      <c r="G120" s="29">
        <f t="shared" si="19"/>
        <v>2353.9900000000002</v>
      </c>
    </row>
    <row r="121" spans="1:7" x14ac:dyDescent="0.25">
      <c r="A121" s="27">
        <f t="shared" si="11"/>
        <v>46753</v>
      </c>
      <c r="B121" s="28">
        <v>105</v>
      </c>
      <c r="C121" s="10">
        <f t="shared" si="16"/>
        <v>2353.9900000000002</v>
      </c>
      <c r="D121" s="29">
        <f t="shared" si="17"/>
        <v>8.6300000000000008</v>
      </c>
      <c r="E121" s="29">
        <f t="shared" si="18"/>
        <v>3.0599999999999987</v>
      </c>
      <c r="F121" s="29">
        <f t="shared" si="10"/>
        <v>11.69</v>
      </c>
      <c r="G121" s="29">
        <f t="shared" si="19"/>
        <v>2350.9300000000003</v>
      </c>
    </row>
    <row r="122" spans="1:7" x14ac:dyDescent="0.25">
      <c r="A122" s="27">
        <f t="shared" si="11"/>
        <v>46784</v>
      </c>
      <c r="B122" s="28">
        <v>106</v>
      </c>
      <c r="C122" s="10">
        <f t="shared" si="16"/>
        <v>2350.9300000000003</v>
      </c>
      <c r="D122" s="29">
        <f t="shared" si="17"/>
        <v>8.6199999999999992</v>
      </c>
      <c r="E122" s="29">
        <f t="shared" si="18"/>
        <v>3.0700000000000003</v>
      </c>
      <c r="F122" s="29">
        <f t="shared" si="10"/>
        <v>11.69</v>
      </c>
      <c r="G122" s="29">
        <f t="shared" si="19"/>
        <v>2347.86</v>
      </c>
    </row>
    <row r="123" spans="1:7" x14ac:dyDescent="0.25">
      <c r="A123" s="27">
        <f t="shared" si="11"/>
        <v>46813</v>
      </c>
      <c r="B123" s="28">
        <v>107</v>
      </c>
      <c r="C123" s="10">
        <f t="shared" si="16"/>
        <v>2347.86</v>
      </c>
      <c r="D123" s="29">
        <f t="shared" si="17"/>
        <v>8.61</v>
      </c>
      <c r="E123" s="29">
        <f t="shared" si="18"/>
        <v>3.08</v>
      </c>
      <c r="F123" s="29">
        <f t="shared" si="10"/>
        <v>11.69</v>
      </c>
      <c r="G123" s="29">
        <f t="shared" si="19"/>
        <v>2344.7800000000002</v>
      </c>
    </row>
    <row r="124" spans="1:7" x14ac:dyDescent="0.25">
      <c r="A124" s="27">
        <f t="shared" si="11"/>
        <v>46844</v>
      </c>
      <c r="B124" s="28">
        <v>108</v>
      </c>
      <c r="C124" s="10">
        <f t="shared" si="16"/>
        <v>2344.7800000000002</v>
      </c>
      <c r="D124" s="29">
        <f t="shared" si="17"/>
        <v>8.6</v>
      </c>
      <c r="E124" s="29">
        <f t="shared" si="18"/>
        <v>3.09</v>
      </c>
      <c r="F124" s="29">
        <f t="shared" si="10"/>
        <v>11.69</v>
      </c>
      <c r="G124" s="29">
        <f t="shared" si="19"/>
        <v>2341.69</v>
      </c>
    </row>
    <row r="125" spans="1:7" x14ac:dyDescent="0.25">
      <c r="A125" s="27">
        <f t="shared" si="11"/>
        <v>46874</v>
      </c>
      <c r="B125" s="28">
        <v>109</v>
      </c>
      <c r="C125" s="10">
        <f t="shared" si="16"/>
        <v>2341.69</v>
      </c>
      <c r="D125" s="29">
        <f t="shared" si="17"/>
        <v>8.59</v>
      </c>
      <c r="E125" s="29">
        <f t="shared" si="18"/>
        <v>3.0999999999999996</v>
      </c>
      <c r="F125" s="29">
        <f t="shared" si="10"/>
        <v>11.69</v>
      </c>
      <c r="G125" s="29">
        <f t="shared" si="19"/>
        <v>2338.59</v>
      </c>
    </row>
    <row r="126" spans="1:7" x14ac:dyDescent="0.25">
      <c r="A126" s="27">
        <f t="shared" si="11"/>
        <v>46905</v>
      </c>
      <c r="B126" s="28">
        <v>110</v>
      </c>
      <c r="C126" s="10">
        <f t="shared" si="16"/>
        <v>2338.59</v>
      </c>
      <c r="D126" s="29">
        <f t="shared" si="17"/>
        <v>8.57</v>
      </c>
      <c r="E126" s="29">
        <f t="shared" si="18"/>
        <v>3.1199999999999992</v>
      </c>
      <c r="F126" s="29">
        <f t="shared" si="10"/>
        <v>11.69</v>
      </c>
      <c r="G126" s="29">
        <f t="shared" si="19"/>
        <v>2335.4700000000003</v>
      </c>
    </row>
    <row r="127" spans="1:7" x14ac:dyDescent="0.25">
      <c r="A127" s="27">
        <f t="shared" si="11"/>
        <v>46935</v>
      </c>
      <c r="B127" s="28">
        <v>111</v>
      </c>
      <c r="C127" s="10">
        <f t="shared" si="16"/>
        <v>2335.4700000000003</v>
      </c>
      <c r="D127" s="29">
        <f t="shared" si="17"/>
        <v>8.56</v>
      </c>
      <c r="E127" s="29">
        <f t="shared" si="18"/>
        <v>3.129999999999999</v>
      </c>
      <c r="F127" s="29">
        <f t="shared" si="10"/>
        <v>11.69</v>
      </c>
      <c r="G127" s="29">
        <f t="shared" si="19"/>
        <v>2332.34</v>
      </c>
    </row>
    <row r="128" spans="1:7" x14ac:dyDescent="0.25">
      <c r="A128" s="27">
        <f t="shared" si="11"/>
        <v>46966</v>
      </c>
      <c r="B128" s="28">
        <v>112</v>
      </c>
      <c r="C128" s="10">
        <f t="shared" si="16"/>
        <v>2332.34</v>
      </c>
      <c r="D128" s="29">
        <f t="shared" si="17"/>
        <v>8.5500000000000007</v>
      </c>
      <c r="E128" s="29">
        <f t="shared" si="18"/>
        <v>3.1399999999999988</v>
      </c>
      <c r="F128" s="29">
        <f t="shared" si="10"/>
        <v>11.69</v>
      </c>
      <c r="G128" s="29">
        <f t="shared" si="19"/>
        <v>2329.2000000000003</v>
      </c>
    </row>
    <row r="129" spans="1:7" x14ac:dyDescent="0.25">
      <c r="A129" s="27">
        <f t="shared" si="11"/>
        <v>46997</v>
      </c>
      <c r="B129" s="28">
        <v>113</v>
      </c>
      <c r="C129" s="10">
        <f t="shared" si="16"/>
        <v>2329.2000000000003</v>
      </c>
      <c r="D129" s="29">
        <f t="shared" si="17"/>
        <v>8.5399999999999991</v>
      </c>
      <c r="E129" s="29">
        <f t="shared" si="18"/>
        <v>3.1500000000000004</v>
      </c>
      <c r="F129" s="29">
        <f t="shared" si="10"/>
        <v>11.69</v>
      </c>
      <c r="G129" s="29">
        <f t="shared" si="19"/>
        <v>2326.0500000000002</v>
      </c>
    </row>
    <row r="130" spans="1:7" x14ac:dyDescent="0.25">
      <c r="A130" s="27">
        <f t="shared" si="11"/>
        <v>47027</v>
      </c>
      <c r="B130" s="28">
        <v>114</v>
      </c>
      <c r="C130" s="10">
        <f t="shared" si="16"/>
        <v>2326.0500000000002</v>
      </c>
      <c r="D130" s="29">
        <f t="shared" si="17"/>
        <v>8.5299999999999994</v>
      </c>
      <c r="E130" s="29">
        <f t="shared" si="18"/>
        <v>3.16</v>
      </c>
      <c r="F130" s="29">
        <f t="shared" si="10"/>
        <v>11.69</v>
      </c>
      <c r="G130" s="29">
        <f t="shared" si="19"/>
        <v>2322.8900000000003</v>
      </c>
    </row>
    <row r="131" spans="1:7" x14ac:dyDescent="0.25">
      <c r="A131" s="27"/>
      <c r="B131" s="28"/>
      <c r="C131" s="10"/>
      <c r="D131" s="29"/>
      <c r="E131" s="29"/>
      <c r="F131" s="29"/>
      <c r="G131" s="29"/>
    </row>
    <row r="132" spans="1:7" x14ac:dyDescent="0.25">
      <c r="A132" s="27"/>
      <c r="B132" s="28"/>
      <c r="C132" s="10"/>
      <c r="D132" s="29"/>
      <c r="E132" s="29"/>
      <c r="F132" s="29"/>
      <c r="G132" s="29"/>
    </row>
    <row r="133" spans="1:7" x14ac:dyDescent="0.25">
      <c r="A133" s="27"/>
      <c r="B133" s="28"/>
      <c r="C133" s="10"/>
      <c r="D133" s="29"/>
      <c r="E133" s="29"/>
      <c r="F133" s="29"/>
      <c r="G133" s="29"/>
    </row>
    <row r="134" spans="1:7" x14ac:dyDescent="0.25">
      <c r="A134" s="27"/>
      <c r="B134" s="28"/>
      <c r="C134" s="10"/>
      <c r="D134" s="29"/>
      <c r="E134" s="29"/>
      <c r="F134" s="29"/>
      <c r="G134" s="29"/>
    </row>
    <row r="135" spans="1:7" x14ac:dyDescent="0.25">
      <c r="A135" s="27"/>
      <c r="B135" s="28"/>
      <c r="C135" s="10"/>
      <c r="D135" s="29"/>
      <c r="E135" s="29"/>
      <c r="F135" s="29"/>
      <c r="G135" s="29"/>
    </row>
    <row r="136" spans="1:7" x14ac:dyDescent="0.25">
      <c r="A136" s="27"/>
      <c r="B136" s="28"/>
      <c r="C136" s="10"/>
      <c r="D136" s="29"/>
      <c r="E136" s="29"/>
      <c r="F136" s="29"/>
      <c r="G136" s="2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636EA-8A38-4D23-AB74-63A288208D6C}">
  <sheetPr>
    <tabColor theme="9" tint="0.79998168889431442"/>
  </sheetPr>
  <dimension ref="A1:R133"/>
  <sheetViews>
    <sheetView workbookViewId="0">
      <selection activeCell="O34" sqref="O34"/>
    </sheetView>
  </sheetViews>
  <sheetFormatPr defaultRowHeight="15" x14ac:dyDescent="0.25"/>
  <cols>
    <col min="1" max="1" width="9.140625" style="49"/>
    <col min="2" max="2" width="7.85546875" style="49" customWidth="1"/>
    <col min="3" max="3" width="14.7109375" style="49" customWidth="1"/>
    <col min="4" max="4" width="14.28515625" style="49" customWidth="1"/>
    <col min="5" max="7" width="14.7109375" style="49" customWidth="1"/>
    <col min="8" max="11" width="9.140625" style="49"/>
    <col min="12" max="12" width="9.140625" style="65"/>
    <col min="13" max="13" width="7.85546875" style="65" customWidth="1"/>
    <col min="14" max="14" width="14.7109375" style="65" customWidth="1"/>
    <col min="15" max="15" width="14.28515625" style="65" customWidth="1"/>
    <col min="16" max="18" width="14.7109375" style="65" customWidth="1"/>
    <col min="19" max="16384" width="9.140625" style="49"/>
  </cols>
  <sheetData>
    <row r="1" spans="1:18" x14ac:dyDescent="0.25">
      <c r="A1" s="4"/>
      <c r="B1" s="4"/>
      <c r="C1" s="4"/>
      <c r="D1" s="4"/>
      <c r="E1" s="4"/>
      <c r="F1" s="4"/>
      <c r="G1" s="5"/>
      <c r="L1" s="51"/>
      <c r="M1" s="51"/>
      <c r="N1" s="51"/>
      <c r="O1" s="51"/>
      <c r="P1" s="51"/>
      <c r="Q1" s="51"/>
      <c r="R1" s="52"/>
    </row>
    <row r="2" spans="1:18" x14ac:dyDescent="0.25">
      <c r="A2" s="4"/>
      <c r="B2" s="4"/>
      <c r="C2" s="4"/>
      <c r="D2" s="4"/>
      <c r="E2" s="4"/>
      <c r="F2" s="6"/>
      <c r="G2" s="7"/>
      <c r="L2" s="51"/>
      <c r="M2" s="51"/>
      <c r="N2" s="51"/>
      <c r="O2" s="51"/>
      <c r="P2" s="51"/>
      <c r="Q2" s="62"/>
      <c r="R2" s="53"/>
    </row>
    <row r="3" spans="1:18" x14ac:dyDescent="0.25">
      <c r="A3" s="4"/>
      <c r="B3" s="4"/>
      <c r="C3" s="4"/>
      <c r="D3" s="4"/>
      <c r="E3" s="4"/>
      <c r="F3" s="6"/>
      <c r="G3" s="7"/>
      <c r="L3" s="51"/>
      <c r="M3" s="51"/>
      <c r="N3" s="51"/>
      <c r="O3" s="51"/>
      <c r="P3" s="51"/>
      <c r="Q3" s="62"/>
      <c r="R3" s="53"/>
    </row>
    <row r="4" spans="1:18" ht="21" x14ac:dyDescent="0.35">
      <c r="A4" s="4"/>
      <c r="B4" s="8" t="str">
        <f>"Kapitalikomponendi annuiteetmaksegraafik - "&amp;'[1]Lisa 3'!D6</f>
        <v>Kapitalikomponendi annuiteetmaksegraafik - Vabaduse plats 2, Viljandi linn</v>
      </c>
      <c r="C4" s="4"/>
      <c r="D4" s="4"/>
      <c r="E4" s="9"/>
      <c r="F4" s="10"/>
      <c r="G4" s="4"/>
      <c r="K4" s="45"/>
      <c r="L4" s="51"/>
      <c r="M4" s="54" t="s">
        <v>54</v>
      </c>
      <c r="N4" s="51"/>
      <c r="O4" s="51"/>
      <c r="P4" s="62"/>
      <c r="Q4" s="55"/>
      <c r="R4" s="51"/>
    </row>
    <row r="5" spans="1:18" x14ac:dyDescent="0.25">
      <c r="A5" s="4"/>
      <c r="B5" s="4"/>
      <c r="C5" s="4"/>
      <c r="D5" s="4"/>
      <c r="E5" s="4"/>
      <c r="F5" s="10"/>
      <c r="G5" s="4"/>
      <c r="K5" s="43"/>
      <c r="L5" s="51"/>
      <c r="M5" s="51"/>
      <c r="N5" s="51"/>
      <c r="O5" s="51"/>
      <c r="P5" s="51"/>
      <c r="Q5" s="55"/>
      <c r="R5" s="51"/>
    </row>
    <row r="6" spans="1:18" x14ac:dyDescent="0.25">
      <c r="A6" s="4"/>
      <c r="B6" s="11" t="s">
        <v>31</v>
      </c>
      <c r="C6" s="12"/>
      <c r="D6" s="13"/>
      <c r="E6" s="14">
        <v>43586</v>
      </c>
      <c r="F6" s="15"/>
      <c r="G6" s="4"/>
      <c r="K6" s="31"/>
      <c r="L6" s="51"/>
      <c r="M6" s="56" t="s">
        <v>31</v>
      </c>
      <c r="N6" s="57"/>
      <c r="O6" s="58"/>
      <c r="P6" s="59">
        <f>E6</f>
        <v>43586</v>
      </c>
      <c r="Q6" s="60"/>
      <c r="R6" s="51"/>
    </row>
    <row r="7" spans="1:18" x14ac:dyDescent="0.25">
      <c r="A7" s="4"/>
      <c r="B7" s="16" t="s">
        <v>32</v>
      </c>
      <c r="C7" s="28"/>
      <c r="E7" s="17">
        <v>114</v>
      </c>
      <c r="F7" s="18" t="s">
        <v>21</v>
      </c>
      <c r="K7" s="33"/>
      <c r="L7" s="51"/>
      <c r="M7" s="61" t="s">
        <v>32</v>
      </c>
      <c r="N7" s="62"/>
      <c r="P7" s="63">
        <f>E7</f>
        <v>114</v>
      </c>
      <c r="Q7" s="64" t="s">
        <v>21</v>
      </c>
    </row>
    <row r="8" spans="1:18" x14ac:dyDescent="0.25">
      <c r="A8" s="4"/>
      <c r="B8" s="16" t="s">
        <v>36</v>
      </c>
      <c r="C8" s="28"/>
      <c r="D8" s="168">
        <f>E6-1</f>
        <v>43585</v>
      </c>
      <c r="E8" s="198">
        <v>21510.243844285334</v>
      </c>
      <c r="F8" s="18" t="s">
        <v>34</v>
      </c>
      <c r="H8" s="43"/>
      <c r="K8" s="33"/>
      <c r="L8" s="51"/>
      <c r="M8" s="61" t="s">
        <v>36</v>
      </c>
      <c r="N8" s="62"/>
      <c r="O8" s="66">
        <f>P6-1</f>
        <v>43585</v>
      </c>
      <c r="P8" s="78">
        <v>2762.7909326217009</v>
      </c>
      <c r="Q8" s="64" t="s">
        <v>34</v>
      </c>
    </row>
    <row r="9" spans="1:18" x14ac:dyDescent="0.25">
      <c r="A9" s="4"/>
      <c r="B9" s="16" t="s">
        <v>37</v>
      </c>
      <c r="C9" s="28"/>
      <c r="D9" s="168">
        <f>EDATE(D8,E7)</f>
        <v>47056</v>
      </c>
      <c r="E9" s="46">
        <v>6067.6696722340839</v>
      </c>
      <c r="F9" s="18" t="s">
        <v>34</v>
      </c>
      <c r="G9" s="47"/>
      <c r="H9" s="43"/>
      <c r="K9" s="33"/>
      <c r="L9" s="51"/>
      <c r="M9" s="61" t="s">
        <v>37</v>
      </c>
      <c r="N9" s="62"/>
      <c r="O9" s="66">
        <f>EDATE(O8,P7)</f>
        <v>47056</v>
      </c>
      <c r="P9" s="78">
        <v>0</v>
      </c>
      <c r="Q9" s="64" t="s">
        <v>34</v>
      </c>
      <c r="R9" s="68"/>
    </row>
    <row r="10" spans="1:18" x14ac:dyDescent="0.25">
      <c r="A10" s="4"/>
      <c r="B10" s="20" t="s">
        <v>48</v>
      </c>
      <c r="C10" s="21"/>
      <c r="D10" s="22"/>
      <c r="E10" s="50">
        <v>4.3999999999999997E-2</v>
      </c>
      <c r="F10" s="23"/>
      <c r="G10" s="24"/>
      <c r="H10" s="199"/>
      <c r="I10" s="43"/>
      <c r="J10" s="199"/>
      <c r="K10" s="33"/>
      <c r="L10" s="51"/>
      <c r="M10" s="69" t="s">
        <v>48</v>
      </c>
      <c r="N10" s="70"/>
      <c r="O10" s="71"/>
      <c r="P10" s="72">
        <v>4.3999999999999997E-2</v>
      </c>
      <c r="Q10" s="73"/>
      <c r="R10" s="51"/>
    </row>
    <row r="11" spans="1:18" x14ac:dyDescent="0.25">
      <c r="A11" s="4"/>
      <c r="B11" s="17"/>
      <c r="C11" s="28"/>
      <c r="E11" s="25"/>
      <c r="F11" s="17"/>
      <c r="G11" s="24"/>
      <c r="H11" s="44"/>
      <c r="K11" s="33"/>
      <c r="L11" s="51"/>
      <c r="M11" s="63"/>
      <c r="N11" s="62"/>
      <c r="P11" s="74"/>
      <c r="Q11" s="63"/>
      <c r="R11" s="51"/>
    </row>
    <row r="12" spans="1:18" x14ac:dyDescent="0.25">
      <c r="H12" s="199"/>
      <c r="K12" s="33"/>
    </row>
    <row r="13" spans="1:18" ht="15.75" thickBot="1" x14ac:dyDescent="0.3">
      <c r="A13" s="26" t="s">
        <v>38</v>
      </c>
      <c r="B13" s="26" t="s">
        <v>39</v>
      </c>
      <c r="C13" s="26" t="s">
        <v>40</v>
      </c>
      <c r="D13" s="26" t="s">
        <v>41</v>
      </c>
      <c r="E13" s="26" t="s">
        <v>42</v>
      </c>
      <c r="F13" s="26" t="s">
        <v>43</v>
      </c>
      <c r="G13" s="26" t="s">
        <v>44</v>
      </c>
      <c r="K13" s="33"/>
      <c r="L13" s="75" t="s">
        <v>38</v>
      </c>
      <c r="M13" s="75" t="s">
        <v>39</v>
      </c>
      <c r="N13" s="75" t="s">
        <v>40</v>
      </c>
      <c r="O13" s="75" t="s">
        <v>41</v>
      </c>
      <c r="P13" s="75" t="s">
        <v>42</v>
      </c>
      <c r="Q13" s="75" t="s">
        <v>43</v>
      </c>
      <c r="R13" s="75" t="s">
        <v>44</v>
      </c>
    </row>
    <row r="14" spans="1:18" x14ac:dyDescent="0.25">
      <c r="A14" s="27">
        <f>E6</f>
        <v>43586</v>
      </c>
      <c r="B14" s="28">
        <v>1</v>
      </c>
      <c r="C14" s="10">
        <f>E8</f>
        <v>21510.243844285334</v>
      </c>
      <c r="D14" s="29">
        <f>ROUND(C14*$E$10/12,2)</f>
        <v>78.87</v>
      </c>
      <c r="E14" s="29">
        <f>PPMT($E$10/12,B14,$E$7,-$E$8,$E$9,0)</f>
        <v>109.36104906526914</v>
      </c>
      <c r="F14" s="29">
        <f>ROUND(PMT($E$10/12,E7,-E8,E9),2)</f>
        <v>188.23</v>
      </c>
      <c r="G14" s="29">
        <f>C14-E14</f>
        <v>21400.882795220066</v>
      </c>
      <c r="K14" s="33"/>
      <c r="L14" s="76">
        <f>P6</f>
        <v>43586</v>
      </c>
      <c r="M14" s="62">
        <v>1</v>
      </c>
      <c r="N14" s="55">
        <f>P8</f>
        <v>2762.7909326217009</v>
      </c>
      <c r="O14" s="77">
        <f>ROUND(N14*$P$10/12,2)</f>
        <v>10.130000000000001</v>
      </c>
      <c r="P14" s="77">
        <f>PPMT($P$10/12,M14,$P$7,-$P$8,$P$9,0)</f>
        <v>19.565501928192376</v>
      </c>
      <c r="Q14" s="77">
        <f>ROUND(PMT($P$10/12,P7,-P8,P9),2)</f>
        <v>29.7</v>
      </c>
      <c r="R14" s="77">
        <f>N14-P14</f>
        <v>2743.2254306935083</v>
      </c>
    </row>
    <row r="15" spans="1:18" x14ac:dyDescent="0.25">
      <c r="A15" s="27">
        <f>EDATE(A14,1)</f>
        <v>43617</v>
      </c>
      <c r="B15" s="28">
        <v>2</v>
      </c>
      <c r="C15" s="10">
        <f>G14</f>
        <v>21400.882795220066</v>
      </c>
      <c r="D15" s="29">
        <f t="shared" ref="D15:D72" si="0">ROUND(C15*$E$10/12,2)</f>
        <v>78.47</v>
      </c>
      <c r="E15" s="29">
        <f t="shared" ref="E15:E78" si="1">PPMT($E$10/12,B15,$E$7,-$E$8,$E$9,0)</f>
        <v>109.76203957850844</v>
      </c>
      <c r="F15" s="29">
        <f>F14</f>
        <v>188.23</v>
      </c>
      <c r="G15" s="29">
        <f t="shared" ref="G15:G72" si="2">C15-E15</f>
        <v>21291.120755641557</v>
      </c>
      <c r="I15" s="199"/>
      <c r="K15" s="33"/>
      <c r="L15" s="76">
        <f>EDATE(L14,1)</f>
        <v>43617</v>
      </c>
      <c r="M15" s="62">
        <v>2</v>
      </c>
      <c r="N15" s="55">
        <f>R14</f>
        <v>2743.2254306935083</v>
      </c>
      <c r="O15" s="77">
        <f t="shared" ref="O15:O78" si="3">ROUND(N15*$P$10/12,2)</f>
        <v>10.06</v>
      </c>
      <c r="P15" s="77">
        <f t="shared" ref="P15:P78" si="4">PPMT($P$10/12,M15,$P$7,-$P$8,$P$9,0)</f>
        <v>19.637242101929079</v>
      </c>
      <c r="Q15" s="77">
        <f>Q14</f>
        <v>29.7</v>
      </c>
      <c r="R15" s="77">
        <f t="shared" ref="R15:R72" si="5">N15-P15</f>
        <v>2723.5881885915792</v>
      </c>
    </row>
    <row r="16" spans="1:18" x14ac:dyDescent="0.25">
      <c r="A16" s="27">
        <f>EDATE(A15,1)</f>
        <v>43647</v>
      </c>
      <c r="B16" s="28">
        <v>3</v>
      </c>
      <c r="C16" s="10">
        <f>G15</f>
        <v>21291.120755641557</v>
      </c>
      <c r="D16" s="29">
        <f t="shared" si="0"/>
        <v>78.069999999999993</v>
      </c>
      <c r="E16" s="29">
        <f t="shared" si="1"/>
        <v>110.16450039029633</v>
      </c>
      <c r="F16" s="29">
        <f t="shared" ref="F16:F79" si="6">F15</f>
        <v>188.23</v>
      </c>
      <c r="G16" s="29">
        <f t="shared" si="2"/>
        <v>21180.956255251262</v>
      </c>
      <c r="K16" s="33"/>
      <c r="L16" s="76">
        <f>EDATE(L15,1)</f>
        <v>43647</v>
      </c>
      <c r="M16" s="62">
        <v>3</v>
      </c>
      <c r="N16" s="55">
        <f>R15</f>
        <v>2723.5881885915792</v>
      </c>
      <c r="O16" s="77">
        <f t="shared" si="3"/>
        <v>9.99</v>
      </c>
      <c r="P16" s="77">
        <f t="shared" si="4"/>
        <v>19.709245322969487</v>
      </c>
      <c r="Q16" s="77">
        <f t="shared" ref="Q16:Q79" si="7">Q15</f>
        <v>29.7</v>
      </c>
      <c r="R16" s="77">
        <f t="shared" si="5"/>
        <v>2703.8789432686099</v>
      </c>
    </row>
    <row r="17" spans="1:18" x14ac:dyDescent="0.25">
      <c r="A17" s="27">
        <f t="shared" ref="A17:A80" si="8">EDATE(A16,1)</f>
        <v>43678</v>
      </c>
      <c r="B17" s="28">
        <v>4</v>
      </c>
      <c r="C17" s="10">
        <f t="shared" ref="C17:C72" si="9">G16</f>
        <v>21180.956255251262</v>
      </c>
      <c r="D17" s="29">
        <f t="shared" si="0"/>
        <v>77.66</v>
      </c>
      <c r="E17" s="29">
        <f t="shared" si="1"/>
        <v>110.5684368917274</v>
      </c>
      <c r="F17" s="29">
        <f t="shared" si="6"/>
        <v>188.23</v>
      </c>
      <c r="G17" s="29">
        <f t="shared" si="2"/>
        <v>21070.387818359533</v>
      </c>
      <c r="K17" s="33"/>
      <c r="L17" s="76">
        <f t="shared" ref="L17:L80" si="10">EDATE(L16,1)</f>
        <v>43678</v>
      </c>
      <c r="M17" s="62">
        <v>4</v>
      </c>
      <c r="N17" s="55">
        <f t="shared" ref="N17:N72" si="11">R16</f>
        <v>2703.8789432686099</v>
      </c>
      <c r="O17" s="77">
        <f t="shared" si="3"/>
        <v>9.91</v>
      </c>
      <c r="P17" s="77">
        <f t="shared" si="4"/>
        <v>19.781512555820374</v>
      </c>
      <c r="Q17" s="77">
        <f t="shared" si="7"/>
        <v>29.7</v>
      </c>
      <c r="R17" s="77">
        <f t="shared" si="5"/>
        <v>2684.0974307127894</v>
      </c>
    </row>
    <row r="18" spans="1:18" x14ac:dyDescent="0.25">
      <c r="A18" s="27">
        <f t="shared" si="8"/>
        <v>43709</v>
      </c>
      <c r="B18" s="28">
        <v>5</v>
      </c>
      <c r="C18" s="10">
        <f t="shared" si="9"/>
        <v>21070.387818359533</v>
      </c>
      <c r="D18" s="29">
        <f t="shared" si="0"/>
        <v>77.260000000000005</v>
      </c>
      <c r="E18" s="29">
        <f t="shared" si="1"/>
        <v>110.97385449366372</v>
      </c>
      <c r="F18" s="29">
        <f t="shared" si="6"/>
        <v>188.23</v>
      </c>
      <c r="G18" s="29">
        <f t="shared" si="2"/>
        <v>20959.413963865871</v>
      </c>
      <c r="K18" s="33"/>
      <c r="L18" s="76">
        <f t="shared" si="10"/>
        <v>43709</v>
      </c>
      <c r="M18" s="62">
        <v>5</v>
      </c>
      <c r="N18" s="55">
        <f t="shared" si="11"/>
        <v>2684.0974307127894</v>
      </c>
      <c r="O18" s="77">
        <f t="shared" si="3"/>
        <v>9.84</v>
      </c>
      <c r="P18" s="77">
        <f t="shared" si="4"/>
        <v>19.85404476852505</v>
      </c>
      <c r="Q18" s="77">
        <f t="shared" si="7"/>
        <v>29.7</v>
      </c>
      <c r="R18" s="77">
        <f t="shared" si="5"/>
        <v>2664.2433859442644</v>
      </c>
    </row>
    <row r="19" spans="1:18" x14ac:dyDescent="0.25">
      <c r="A19" s="27">
        <f t="shared" si="8"/>
        <v>43739</v>
      </c>
      <c r="B19" s="28">
        <v>6</v>
      </c>
      <c r="C19" s="10">
        <f t="shared" si="9"/>
        <v>20959.413963865871</v>
      </c>
      <c r="D19" s="29">
        <f t="shared" si="0"/>
        <v>76.849999999999994</v>
      </c>
      <c r="E19" s="29">
        <f t="shared" si="1"/>
        <v>111.38075862680716</v>
      </c>
      <c r="F19" s="29">
        <f t="shared" si="6"/>
        <v>188.23</v>
      </c>
      <c r="G19" s="29">
        <f t="shared" si="2"/>
        <v>20848.033205239062</v>
      </c>
      <c r="K19" s="33"/>
      <c r="L19" s="76">
        <f t="shared" si="10"/>
        <v>43739</v>
      </c>
      <c r="M19" s="62">
        <v>6</v>
      </c>
      <c r="N19" s="55">
        <f t="shared" si="11"/>
        <v>2664.2433859442644</v>
      </c>
      <c r="O19" s="77">
        <f t="shared" si="3"/>
        <v>9.77</v>
      </c>
      <c r="P19" s="77">
        <f t="shared" si="4"/>
        <v>19.926842932676308</v>
      </c>
      <c r="Q19" s="77">
        <f t="shared" si="7"/>
        <v>29.7</v>
      </c>
      <c r="R19" s="77">
        <f t="shared" si="5"/>
        <v>2644.3165430115882</v>
      </c>
    </row>
    <row r="20" spans="1:18" x14ac:dyDescent="0.25">
      <c r="A20" s="27">
        <f t="shared" si="8"/>
        <v>43770</v>
      </c>
      <c r="B20" s="28">
        <v>7</v>
      </c>
      <c r="C20" s="10">
        <f t="shared" si="9"/>
        <v>20848.033205239062</v>
      </c>
      <c r="D20" s="29">
        <f t="shared" si="0"/>
        <v>76.44</v>
      </c>
      <c r="E20" s="29">
        <f t="shared" si="1"/>
        <v>111.78915474177214</v>
      </c>
      <c r="F20" s="29">
        <f t="shared" si="6"/>
        <v>188.23</v>
      </c>
      <c r="G20" s="29">
        <f t="shared" si="2"/>
        <v>20736.244050497291</v>
      </c>
      <c r="K20" s="33"/>
      <c r="L20" s="76">
        <f t="shared" si="10"/>
        <v>43770</v>
      </c>
      <c r="M20" s="62">
        <v>7</v>
      </c>
      <c r="N20" s="55">
        <f t="shared" si="11"/>
        <v>2644.3165430115882</v>
      </c>
      <c r="O20" s="77">
        <f t="shared" si="3"/>
        <v>9.6999999999999993</v>
      </c>
      <c r="P20" s="77">
        <f t="shared" si="4"/>
        <v>19.999908023429455</v>
      </c>
      <c r="Q20" s="77">
        <f t="shared" si="7"/>
        <v>29.7</v>
      </c>
      <c r="R20" s="77">
        <f t="shared" si="5"/>
        <v>2624.316634988159</v>
      </c>
    </row>
    <row r="21" spans="1:18" x14ac:dyDescent="0.25">
      <c r="A21" s="27">
        <f>EDATE(A20,1)</f>
        <v>43800</v>
      </c>
      <c r="B21" s="28">
        <v>8</v>
      </c>
      <c r="C21" s="10">
        <f t="shared" si="9"/>
        <v>20736.244050497291</v>
      </c>
      <c r="D21" s="29">
        <f t="shared" si="0"/>
        <v>76.03</v>
      </c>
      <c r="E21" s="29">
        <f t="shared" si="1"/>
        <v>112.19904830915864</v>
      </c>
      <c r="F21" s="29">
        <f t="shared" si="6"/>
        <v>188.23</v>
      </c>
      <c r="G21" s="29">
        <f t="shared" si="2"/>
        <v>20624.045002188133</v>
      </c>
      <c r="K21" s="33"/>
      <c r="L21" s="76">
        <f>EDATE(L20,1)</f>
        <v>43800</v>
      </c>
      <c r="M21" s="62">
        <v>8</v>
      </c>
      <c r="N21" s="55">
        <f t="shared" si="11"/>
        <v>2624.316634988159</v>
      </c>
      <c r="O21" s="77">
        <f t="shared" si="3"/>
        <v>9.6199999999999992</v>
      </c>
      <c r="P21" s="77">
        <f t="shared" si="4"/>
        <v>20.073241019515365</v>
      </c>
      <c r="Q21" s="77">
        <f t="shared" si="7"/>
        <v>29.7</v>
      </c>
      <c r="R21" s="77">
        <f t="shared" si="5"/>
        <v>2604.2433939686434</v>
      </c>
    </row>
    <row r="22" spans="1:18" x14ac:dyDescent="0.25">
      <c r="A22" s="27">
        <f t="shared" si="8"/>
        <v>43831</v>
      </c>
      <c r="B22" s="28">
        <v>9</v>
      </c>
      <c r="C22" s="10">
        <f t="shared" si="9"/>
        <v>20624.045002188133</v>
      </c>
      <c r="D22" s="29">
        <f t="shared" si="0"/>
        <v>75.62</v>
      </c>
      <c r="E22" s="29">
        <f t="shared" si="1"/>
        <v>112.61044481962554</v>
      </c>
      <c r="F22" s="29">
        <f t="shared" si="6"/>
        <v>188.23</v>
      </c>
      <c r="G22" s="29">
        <f t="shared" si="2"/>
        <v>20511.43455736851</v>
      </c>
      <c r="K22" s="33"/>
      <c r="L22" s="76">
        <f t="shared" si="10"/>
        <v>43831</v>
      </c>
      <c r="M22" s="62">
        <v>9</v>
      </c>
      <c r="N22" s="55">
        <f t="shared" si="11"/>
        <v>2604.2433939686434</v>
      </c>
      <c r="O22" s="77">
        <f t="shared" si="3"/>
        <v>9.5500000000000007</v>
      </c>
      <c r="P22" s="77">
        <f t="shared" si="4"/>
        <v>20.146842903253585</v>
      </c>
      <c r="Q22" s="77">
        <f t="shared" si="7"/>
        <v>29.7</v>
      </c>
      <c r="R22" s="77">
        <f t="shared" si="5"/>
        <v>2584.09655106539</v>
      </c>
    </row>
    <row r="23" spans="1:18" x14ac:dyDescent="0.25">
      <c r="A23" s="27">
        <f t="shared" si="8"/>
        <v>43862</v>
      </c>
      <c r="B23" s="28">
        <v>10</v>
      </c>
      <c r="C23" s="10">
        <f t="shared" si="9"/>
        <v>20511.43455736851</v>
      </c>
      <c r="D23" s="29">
        <f t="shared" si="0"/>
        <v>75.209999999999994</v>
      </c>
      <c r="E23" s="29">
        <f t="shared" si="1"/>
        <v>113.02334978396418</v>
      </c>
      <c r="F23" s="29">
        <f t="shared" si="6"/>
        <v>188.23</v>
      </c>
      <c r="G23" s="29">
        <f t="shared" si="2"/>
        <v>20398.411207584544</v>
      </c>
      <c r="K23" s="33"/>
      <c r="L23" s="76">
        <f t="shared" si="10"/>
        <v>43862</v>
      </c>
      <c r="M23" s="62">
        <v>10</v>
      </c>
      <c r="N23" s="55">
        <f t="shared" si="11"/>
        <v>2584.09655106539</v>
      </c>
      <c r="O23" s="77">
        <f t="shared" si="3"/>
        <v>9.48</v>
      </c>
      <c r="P23" s="77">
        <f t="shared" si="4"/>
        <v>20.220714660565516</v>
      </c>
      <c r="Q23" s="77">
        <f t="shared" si="7"/>
        <v>29.7</v>
      </c>
      <c r="R23" s="77">
        <f t="shared" si="5"/>
        <v>2563.8758364048244</v>
      </c>
    </row>
    <row r="24" spans="1:18" x14ac:dyDescent="0.25">
      <c r="A24" s="27">
        <f t="shared" si="8"/>
        <v>43891</v>
      </c>
      <c r="B24" s="28">
        <v>11</v>
      </c>
      <c r="C24" s="10">
        <f t="shared" si="9"/>
        <v>20398.411207584544</v>
      </c>
      <c r="D24" s="29">
        <f t="shared" si="0"/>
        <v>74.790000000000006</v>
      </c>
      <c r="E24" s="29">
        <f t="shared" si="1"/>
        <v>113.43776873317205</v>
      </c>
      <c r="F24" s="29">
        <f t="shared" si="6"/>
        <v>188.23</v>
      </c>
      <c r="G24" s="29">
        <f t="shared" si="2"/>
        <v>20284.973438851372</v>
      </c>
      <c r="L24" s="76">
        <f t="shared" si="10"/>
        <v>43891</v>
      </c>
      <c r="M24" s="62">
        <v>11</v>
      </c>
      <c r="N24" s="55">
        <f t="shared" si="11"/>
        <v>2563.8758364048244</v>
      </c>
      <c r="O24" s="77">
        <f t="shared" si="3"/>
        <v>9.4</v>
      </c>
      <c r="P24" s="77">
        <f t="shared" si="4"/>
        <v>20.294857280987593</v>
      </c>
      <c r="Q24" s="77">
        <f t="shared" si="7"/>
        <v>29.7</v>
      </c>
      <c r="R24" s="77">
        <f t="shared" si="5"/>
        <v>2543.5809791238366</v>
      </c>
    </row>
    <row r="25" spans="1:18" x14ac:dyDescent="0.25">
      <c r="A25" s="27">
        <f t="shared" si="8"/>
        <v>43922</v>
      </c>
      <c r="B25" s="28">
        <v>12</v>
      </c>
      <c r="C25" s="10">
        <f t="shared" si="9"/>
        <v>20284.973438851372</v>
      </c>
      <c r="D25" s="29">
        <f t="shared" si="0"/>
        <v>74.38</v>
      </c>
      <c r="E25" s="29">
        <f t="shared" si="1"/>
        <v>113.85370721852701</v>
      </c>
      <c r="F25" s="29">
        <f t="shared" si="6"/>
        <v>188.23</v>
      </c>
      <c r="G25" s="29">
        <f t="shared" si="2"/>
        <v>20171.119731632843</v>
      </c>
      <c r="L25" s="76">
        <f t="shared" si="10"/>
        <v>43922</v>
      </c>
      <c r="M25" s="62">
        <v>12</v>
      </c>
      <c r="N25" s="55">
        <f t="shared" si="11"/>
        <v>2543.5809791238366</v>
      </c>
      <c r="O25" s="77">
        <f t="shared" si="3"/>
        <v>9.33</v>
      </c>
      <c r="P25" s="77">
        <f t="shared" si="4"/>
        <v>20.369271757684544</v>
      </c>
      <c r="Q25" s="77">
        <f t="shared" si="7"/>
        <v>29.7</v>
      </c>
      <c r="R25" s="77">
        <f t="shared" si="5"/>
        <v>2523.211707366152</v>
      </c>
    </row>
    <row r="26" spans="1:18" x14ac:dyDescent="0.25">
      <c r="A26" s="27">
        <f t="shared" si="8"/>
        <v>43952</v>
      </c>
      <c r="B26" s="28">
        <v>13</v>
      </c>
      <c r="C26" s="10">
        <f t="shared" si="9"/>
        <v>20171.119731632843</v>
      </c>
      <c r="D26" s="29">
        <f t="shared" si="0"/>
        <v>73.959999999999994</v>
      </c>
      <c r="E26" s="29">
        <f t="shared" si="1"/>
        <v>114.27117081166161</v>
      </c>
      <c r="F26" s="29">
        <f t="shared" si="6"/>
        <v>188.23</v>
      </c>
      <c r="G26" s="29">
        <f t="shared" si="2"/>
        <v>20056.848560821181</v>
      </c>
      <c r="L26" s="76">
        <f t="shared" si="10"/>
        <v>43952</v>
      </c>
      <c r="M26" s="62">
        <v>13</v>
      </c>
      <c r="N26" s="55">
        <f t="shared" si="11"/>
        <v>2523.211707366152</v>
      </c>
      <c r="O26" s="77">
        <f t="shared" si="3"/>
        <v>9.25</v>
      </c>
      <c r="P26" s="77">
        <f t="shared" si="4"/>
        <v>20.443959087462719</v>
      </c>
      <c r="Q26" s="77">
        <f t="shared" si="7"/>
        <v>29.7</v>
      </c>
      <c r="R26" s="77">
        <f t="shared" si="5"/>
        <v>2502.7677482786894</v>
      </c>
    </row>
    <row r="27" spans="1:18" x14ac:dyDescent="0.25">
      <c r="A27" s="27">
        <f t="shared" si="8"/>
        <v>43983</v>
      </c>
      <c r="B27" s="28">
        <v>14</v>
      </c>
      <c r="C27" s="10">
        <f t="shared" si="9"/>
        <v>20056.848560821181</v>
      </c>
      <c r="D27" s="29">
        <f t="shared" si="0"/>
        <v>73.540000000000006</v>
      </c>
      <c r="E27" s="29">
        <f t="shared" si="1"/>
        <v>114.6901651046377</v>
      </c>
      <c r="F27" s="29">
        <f t="shared" si="6"/>
        <v>188.23</v>
      </c>
      <c r="G27" s="29">
        <f t="shared" si="2"/>
        <v>19942.158395716542</v>
      </c>
      <c r="L27" s="76">
        <f t="shared" si="10"/>
        <v>43983</v>
      </c>
      <c r="M27" s="62">
        <v>14</v>
      </c>
      <c r="N27" s="55">
        <f t="shared" si="11"/>
        <v>2502.7677482786894</v>
      </c>
      <c r="O27" s="77">
        <f t="shared" si="3"/>
        <v>9.18</v>
      </c>
      <c r="P27" s="77">
        <f t="shared" si="4"/>
        <v>20.518920270783418</v>
      </c>
      <c r="Q27" s="77">
        <f t="shared" si="7"/>
        <v>29.7</v>
      </c>
      <c r="R27" s="77">
        <f t="shared" si="5"/>
        <v>2482.248828007906</v>
      </c>
    </row>
    <row r="28" spans="1:18" x14ac:dyDescent="0.25">
      <c r="A28" s="27">
        <f t="shared" si="8"/>
        <v>44013</v>
      </c>
      <c r="B28" s="28">
        <v>15</v>
      </c>
      <c r="C28" s="10">
        <f t="shared" si="9"/>
        <v>19942.158395716542</v>
      </c>
      <c r="D28" s="29">
        <f t="shared" si="0"/>
        <v>73.12</v>
      </c>
      <c r="E28" s="29">
        <f t="shared" si="1"/>
        <v>115.11069571002136</v>
      </c>
      <c r="F28" s="29">
        <f t="shared" si="6"/>
        <v>188.23</v>
      </c>
      <c r="G28" s="29">
        <f t="shared" si="2"/>
        <v>19827.047700006522</v>
      </c>
      <c r="L28" s="76">
        <f t="shared" si="10"/>
        <v>44013</v>
      </c>
      <c r="M28" s="62">
        <v>15</v>
      </c>
      <c r="N28" s="55">
        <f t="shared" si="11"/>
        <v>2482.248828007906</v>
      </c>
      <c r="O28" s="77">
        <f t="shared" si="3"/>
        <v>9.1</v>
      </c>
      <c r="P28" s="77">
        <f t="shared" si="4"/>
        <v>20.594156311776288</v>
      </c>
      <c r="Q28" s="77">
        <f t="shared" si="7"/>
        <v>29.7</v>
      </c>
      <c r="R28" s="77">
        <f t="shared" si="5"/>
        <v>2461.6546716961298</v>
      </c>
    </row>
    <row r="29" spans="1:18" x14ac:dyDescent="0.25">
      <c r="A29" s="27">
        <f t="shared" si="8"/>
        <v>44044</v>
      </c>
      <c r="B29" s="28">
        <v>16</v>
      </c>
      <c r="C29" s="10">
        <f t="shared" si="9"/>
        <v>19827.047700006522</v>
      </c>
      <c r="D29" s="29">
        <f t="shared" si="0"/>
        <v>72.7</v>
      </c>
      <c r="E29" s="29">
        <f t="shared" si="1"/>
        <v>115.53276826095812</v>
      </c>
      <c r="F29" s="29">
        <f t="shared" si="6"/>
        <v>188.23</v>
      </c>
      <c r="G29" s="29">
        <f t="shared" si="2"/>
        <v>19711.514931745565</v>
      </c>
      <c r="L29" s="76">
        <f t="shared" si="10"/>
        <v>44044</v>
      </c>
      <c r="M29" s="62">
        <v>16</v>
      </c>
      <c r="N29" s="55">
        <f t="shared" si="11"/>
        <v>2461.6546716961298</v>
      </c>
      <c r="O29" s="77">
        <f t="shared" si="3"/>
        <v>9.0299999999999994</v>
      </c>
      <c r="P29" s="77">
        <f t="shared" si="4"/>
        <v>20.669668218252806</v>
      </c>
      <c r="Q29" s="77">
        <f t="shared" si="7"/>
        <v>29.7</v>
      </c>
      <c r="R29" s="77">
        <f t="shared" si="5"/>
        <v>2440.9850034778769</v>
      </c>
    </row>
    <row r="30" spans="1:18" x14ac:dyDescent="0.25">
      <c r="A30" s="27">
        <f t="shared" si="8"/>
        <v>44075</v>
      </c>
      <c r="B30" s="28">
        <v>17</v>
      </c>
      <c r="C30" s="10">
        <f t="shared" si="9"/>
        <v>19711.514931745565</v>
      </c>
      <c r="D30" s="29">
        <f t="shared" si="0"/>
        <v>72.28</v>
      </c>
      <c r="E30" s="29">
        <f t="shared" si="1"/>
        <v>115.9563884112483</v>
      </c>
      <c r="F30" s="29">
        <f t="shared" si="6"/>
        <v>188.23</v>
      </c>
      <c r="G30" s="29">
        <f t="shared" si="2"/>
        <v>19595.558543334319</v>
      </c>
      <c r="L30" s="76">
        <f t="shared" si="10"/>
        <v>44075</v>
      </c>
      <c r="M30" s="62">
        <v>17</v>
      </c>
      <c r="N30" s="55">
        <f t="shared" si="11"/>
        <v>2440.9850034778769</v>
      </c>
      <c r="O30" s="77">
        <f t="shared" si="3"/>
        <v>8.9499999999999993</v>
      </c>
      <c r="P30" s="77">
        <f t="shared" si="4"/>
        <v>20.745457001719732</v>
      </c>
      <c r="Q30" s="77">
        <f t="shared" si="7"/>
        <v>29.7</v>
      </c>
      <c r="R30" s="77">
        <f t="shared" si="5"/>
        <v>2420.2395464761571</v>
      </c>
    </row>
    <row r="31" spans="1:18" x14ac:dyDescent="0.25">
      <c r="A31" s="27">
        <f t="shared" si="8"/>
        <v>44105</v>
      </c>
      <c r="B31" s="28">
        <v>18</v>
      </c>
      <c r="C31" s="10">
        <f t="shared" si="9"/>
        <v>19595.558543334319</v>
      </c>
      <c r="D31" s="29">
        <f t="shared" si="0"/>
        <v>71.849999999999994</v>
      </c>
      <c r="E31" s="29">
        <f t="shared" si="1"/>
        <v>116.38156183542286</v>
      </c>
      <c r="F31" s="29">
        <f t="shared" si="6"/>
        <v>188.23</v>
      </c>
      <c r="G31" s="29">
        <f t="shared" si="2"/>
        <v>19479.176981498895</v>
      </c>
      <c r="L31" s="76">
        <f t="shared" si="10"/>
        <v>44105</v>
      </c>
      <c r="M31" s="62">
        <v>18</v>
      </c>
      <c r="N31" s="55">
        <f t="shared" si="11"/>
        <v>2420.2395464761571</v>
      </c>
      <c r="O31" s="77">
        <f t="shared" si="3"/>
        <v>8.8699999999999992</v>
      </c>
      <c r="P31" s="77">
        <f t="shared" si="4"/>
        <v>20.821523677392701</v>
      </c>
      <c r="Q31" s="77">
        <f t="shared" si="7"/>
        <v>29.7</v>
      </c>
      <c r="R31" s="77">
        <f t="shared" si="5"/>
        <v>2399.4180227987645</v>
      </c>
    </row>
    <row r="32" spans="1:18" x14ac:dyDescent="0.25">
      <c r="A32" s="27">
        <f t="shared" si="8"/>
        <v>44136</v>
      </c>
      <c r="B32" s="28">
        <v>19</v>
      </c>
      <c r="C32" s="10">
        <f t="shared" si="9"/>
        <v>19479.176981498895</v>
      </c>
      <c r="D32" s="29">
        <f t="shared" si="0"/>
        <v>71.42</v>
      </c>
      <c r="E32" s="29">
        <f t="shared" si="1"/>
        <v>116.80829422881943</v>
      </c>
      <c r="F32" s="29">
        <f t="shared" si="6"/>
        <v>188.23</v>
      </c>
      <c r="G32" s="29">
        <f t="shared" si="2"/>
        <v>19362.368687270075</v>
      </c>
      <c r="L32" s="76">
        <f t="shared" si="10"/>
        <v>44136</v>
      </c>
      <c r="M32" s="62">
        <v>19</v>
      </c>
      <c r="N32" s="55">
        <f t="shared" si="11"/>
        <v>2399.4180227987645</v>
      </c>
      <c r="O32" s="77">
        <f t="shared" si="3"/>
        <v>8.8000000000000007</v>
      </c>
      <c r="P32" s="77">
        <f t="shared" si="4"/>
        <v>20.89786926420981</v>
      </c>
      <c r="Q32" s="77">
        <f t="shared" si="7"/>
        <v>29.7</v>
      </c>
      <c r="R32" s="77">
        <f t="shared" si="5"/>
        <v>2378.5201535345545</v>
      </c>
    </row>
    <row r="33" spans="1:18" x14ac:dyDescent="0.25">
      <c r="A33" s="27">
        <f t="shared" si="8"/>
        <v>44166</v>
      </c>
      <c r="B33" s="28">
        <v>20</v>
      </c>
      <c r="C33" s="10">
        <f t="shared" si="9"/>
        <v>19362.368687270075</v>
      </c>
      <c r="D33" s="29">
        <f t="shared" si="0"/>
        <v>71</v>
      </c>
      <c r="E33" s="29">
        <f t="shared" si="1"/>
        <v>117.23659130765843</v>
      </c>
      <c r="F33" s="29">
        <f t="shared" si="6"/>
        <v>188.23</v>
      </c>
      <c r="G33" s="29">
        <f t="shared" si="2"/>
        <v>19245.132095962417</v>
      </c>
      <c r="L33" s="76">
        <f t="shared" si="10"/>
        <v>44166</v>
      </c>
      <c r="M33" s="62">
        <v>20</v>
      </c>
      <c r="N33" s="55">
        <f t="shared" si="11"/>
        <v>2378.5201535345545</v>
      </c>
      <c r="O33" s="77">
        <f t="shared" si="3"/>
        <v>8.7200000000000006</v>
      </c>
      <c r="P33" s="77">
        <f t="shared" si="4"/>
        <v>20.974494784845245</v>
      </c>
      <c r="Q33" s="77">
        <f t="shared" si="7"/>
        <v>29.7</v>
      </c>
      <c r="R33" s="77">
        <f t="shared" si="5"/>
        <v>2357.5456587497092</v>
      </c>
    </row>
    <row r="34" spans="1:18" x14ac:dyDescent="0.25">
      <c r="A34" s="27">
        <f t="shared" si="8"/>
        <v>44197</v>
      </c>
      <c r="B34" s="28">
        <v>21</v>
      </c>
      <c r="C34" s="10">
        <f t="shared" si="9"/>
        <v>19245.132095962417</v>
      </c>
      <c r="D34" s="29">
        <f t="shared" si="0"/>
        <v>70.569999999999993</v>
      </c>
      <c r="E34" s="29">
        <f t="shared" si="1"/>
        <v>117.66645880911983</v>
      </c>
      <c r="F34" s="29">
        <f t="shared" si="6"/>
        <v>188.23</v>
      </c>
      <c r="G34" s="29">
        <f t="shared" si="2"/>
        <v>19127.465637153298</v>
      </c>
      <c r="L34" s="76">
        <f t="shared" si="10"/>
        <v>44197</v>
      </c>
      <c r="M34" s="62">
        <v>21</v>
      </c>
      <c r="N34" s="55">
        <f t="shared" si="11"/>
        <v>2357.5456587497092</v>
      </c>
      <c r="O34" s="77">
        <f t="shared" si="3"/>
        <v>8.64</v>
      </c>
      <c r="P34" s="77">
        <f t="shared" si="4"/>
        <v>21.051401265723012</v>
      </c>
      <c r="Q34" s="77">
        <f t="shared" si="7"/>
        <v>29.7</v>
      </c>
      <c r="R34" s="77">
        <f t="shared" si="5"/>
        <v>2336.4942574839861</v>
      </c>
    </row>
    <row r="35" spans="1:18" x14ac:dyDescent="0.25">
      <c r="A35" s="27">
        <f t="shared" si="8"/>
        <v>44228</v>
      </c>
      <c r="B35" s="28">
        <v>22</v>
      </c>
      <c r="C35" s="10">
        <f t="shared" si="9"/>
        <v>19127.465637153298</v>
      </c>
      <c r="D35" s="29">
        <f t="shared" si="0"/>
        <v>70.13</v>
      </c>
      <c r="E35" s="29">
        <f t="shared" si="1"/>
        <v>118.09790249141994</v>
      </c>
      <c r="F35" s="29">
        <f t="shared" si="6"/>
        <v>188.23</v>
      </c>
      <c r="G35" s="29">
        <f t="shared" si="2"/>
        <v>19009.367734661879</v>
      </c>
      <c r="L35" s="76">
        <f t="shared" si="10"/>
        <v>44228</v>
      </c>
      <c r="M35" s="62">
        <v>22</v>
      </c>
      <c r="N35" s="55">
        <f t="shared" si="11"/>
        <v>2336.4942574839861</v>
      </c>
      <c r="O35" s="77">
        <f t="shared" si="3"/>
        <v>8.57</v>
      </c>
      <c r="P35" s="77">
        <f t="shared" si="4"/>
        <v>21.128589737030662</v>
      </c>
      <c r="Q35" s="77">
        <f t="shared" si="7"/>
        <v>29.7</v>
      </c>
      <c r="R35" s="77">
        <f t="shared" si="5"/>
        <v>2315.3656677469553</v>
      </c>
    </row>
    <row r="36" spans="1:18" x14ac:dyDescent="0.25">
      <c r="A36" s="27">
        <f t="shared" si="8"/>
        <v>44256</v>
      </c>
      <c r="B36" s="28">
        <v>23</v>
      </c>
      <c r="C36" s="10">
        <f t="shared" si="9"/>
        <v>19009.367734661879</v>
      </c>
      <c r="D36" s="29">
        <f t="shared" si="0"/>
        <v>69.7</v>
      </c>
      <c r="E36" s="29">
        <f t="shared" si="1"/>
        <v>118.53092813388848</v>
      </c>
      <c r="F36" s="29">
        <f t="shared" si="6"/>
        <v>188.23</v>
      </c>
      <c r="G36" s="29">
        <f t="shared" si="2"/>
        <v>18890.83680652799</v>
      </c>
      <c r="L36" s="76">
        <f t="shared" si="10"/>
        <v>44256</v>
      </c>
      <c r="M36" s="62">
        <v>23</v>
      </c>
      <c r="N36" s="55">
        <f t="shared" si="11"/>
        <v>2315.3656677469553</v>
      </c>
      <c r="O36" s="77">
        <f t="shared" si="3"/>
        <v>8.49</v>
      </c>
      <c r="P36" s="77">
        <f t="shared" si="4"/>
        <v>21.206061232733109</v>
      </c>
      <c r="Q36" s="77">
        <f t="shared" si="7"/>
        <v>29.7</v>
      </c>
      <c r="R36" s="77">
        <f t="shared" si="5"/>
        <v>2294.1596065142221</v>
      </c>
    </row>
    <row r="37" spans="1:18" x14ac:dyDescent="0.25">
      <c r="A37" s="27">
        <f t="shared" si="8"/>
        <v>44287</v>
      </c>
      <c r="B37" s="28">
        <v>24</v>
      </c>
      <c r="C37" s="10">
        <f t="shared" si="9"/>
        <v>18890.83680652799</v>
      </c>
      <c r="D37" s="29">
        <f t="shared" si="0"/>
        <v>69.27</v>
      </c>
      <c r="E37" s="29">
        <f t="shared" si="1"/>
        <v>118.96554153704608</v>
      </c>
      <c r="F37" s="29">
        <f t="shared" si="6"/>
        <v>188.23</v>
      </c>
      <c r="G37" s="29">
        <f t="shared" si="2"/>
        <v>18771.871264990943</v>
      </c>
      <c r="L37" s="76">
        <f t="shared" si="10"/>
        <v>44287</v>
      </c>
      <c r="M37" s="62">
        <v>24</v>
      </c>
      <c r="N37" s="55">
        <f t="shared" si="11"/>
        <v>2294.1596065142221</v>
      </c>
      <c r="O37" s="77">
        <f t="shared" si="3"/>
        <v>8.41</v>
      </c>
      <c r="P37" s="77">
        <f t="shared" si="4"/>
        <v>21.283816790586464</v>
      </c>
      <c r="Q37" s="77">
        <f t="shared" si="7"/>
        <v>29.7</v>
      </c>
      <c r="R37" s="77">
        <f t="shared" si="5"/>
        <v>2272.8757897236355</v>
      </c>
    </row>
    <row r="38" spans="1:18" x14ac:dyDescent="0.25">
      <c r="A38" s="27">
        <f t="shared" si="8"/>
        <v>44317</v>
      </c>
      <c r="B38" s="28">
        <v>25</v>
      </c>
      <c r="C38" s="10">
        <f t="shared" si="9"/>
        <v>18771.871264990943</v>
      </c>
      <c r="D38" s="29">
        <f t="shared" si="0"/>
        <v>68.83</v>
      </c>
      <c r="E38" s="29">
        <f t="shared" si="1"/>
        <v>119.4017485226819</v>
      </c>
      <c r="F38" s="29">
        <f t="shared" si="6"/>
        <v>188.23</v>
      </c>
      <c r="G38" s="29">
        <f t="shared" si="2"/>
        <v>18652.46951646826</v>
      </c>
      <c r="L38" s="76">
        <f t="shared" si="10"/>
        <v>44317</v>
      </c>
      <c r="M38" s="62">
        <v>25</v>
      </c>
      <c r="N38" s="55">
        <f t="shared" si="11"/>
        <v>2272.8757897236355</v>
      </c>
      <c r="O38" s="77">
        <f t="shared" si="3"/>
        <v>8.33</v>
      </c>
      <c r="P38" s="77">
        <f t="shared" si="4"/>
        <v>21.361857452151945</v>
      </c>
      <c r="Q38" s="77">
        <f t="shared" si="7"/>
        <v>29.7</v>
      </c>
      <c r="R38" s="77">
        <f t="shared" si="5"/>
        <v>2251.5139322714836</v>
      </c>
    </row>
    <row r="39" spans="1:18" x14ac:dyDescent="0.25">
      <c r="A39" s="27">
        <f t="shared" si="8"/>
        <v>44348</v>
      </c>
      <c r="B39" s="28">
        <v>26</v>
      </c>
      <c r="C39" s="10">
        <f t="shared" si="9"/>
        <v>18652.46951646826</v>
      </c>
      <c r="D39" s="29">
        <f t="shared" si="0"/>
        <v>68.39</v>
      </c>
      <c r="E39" s="29">
        <f t="shared" si="1"/>
        <v>119.83955493393172</v>
      </c>
      <c r="F39" s="29">
        <f t="shared" si="6"/>
        <v>188.23</v>
      </c>
      <c r="G39" s="29">
        <f t="shared" si="2"/>
        <v>18532.629961534327</v>
      </c>
      <c r="L39" s="76">
        <f t="shared" si="10"/>
        <v>44348</v>
      </c>
      <c r="M39" s="62">
        <v>26</v>
      </c>
      <c r="N39" s="55">
        <f t="shared" si="11"/>
        <v>2251.5139322714836</v>
      </c>
      <c r="O39" s="77">
        <f t="shared" si="3"/>
        <v>8.26</v>
      </c>
      <c r="P39" s="77">
        <f t="shared" si="4"/>
        <v>21.440184262809833</v>
      </c>
      <c r="Q39" s="77">
        <f t="shared" si="7"/>
        <v>29.7</v>
      </c>
      <c r="R39" s="77">
        <f t="shared" si="5"/>
        <v>2230.0737480086736</v>
      </c>
    </row>
    <row r="40" spans="1:18" x14ac:dyDescent="0.25">
      <c r="A40" s="27">
        <f t="shared" si="8"/>
        <v>44378</v>
      </c>
      <c r="B40" s="28">
        <v>27</v>
      </c>
      <c r="C40" s="10">
        <f t="shared" si="9"/>
        <v>18532.629961534327</v>
      </c>
      <c r="D40" s="29">
        <f t="shared" si="0"/>
        <v>67.95</v>
      </c>
      <c r="E40" s="29">
        <f t="shared" si="1"/>
        <v>120.27896663535618</v>
      </c>
      <c r="F40" s="29">
        <f t="shared" si="6"/>
        <v>188.23</v>
      </c>
      <c r="G40" s="29">
        <f t="shared" si="2"/>
        <v>18412.35099489897</v>
      </c>
      <c r="L40" s="76">
        <f t="shared" si="10"/>
        <v>44378</v>
      </c>
      <c r="M40" s="62">
        <v>27</v>
      </c>
      <c r="N40" s="55">
        <f t="shared" si="11"/>
        <v>2230.0737480086736</v>
      </c>
      <c r="O40" s="77">
        <f t="shared" si="3"/>
        <v>8.18</v>
      </c>
      <c r="P40" s="77">
        <f t="shared" si="4"/>
        <v>21.518798271773473</v>
      </c>
      <c r="Q40" s="77">
        <f t="shared" si="7"/>
        <v>29.7</v>
      </c>
      <c r="R40" s="77">
        <f t="shared" si="5"/>
        <v>2208.5549497369002</v>
      </c>
    </row>
    <row r="41" spans="1:18" x14ac:dyDescent="0.25">
      <c r="A41" s="27">
        <f t="shared" si="8"/>
        <v>44409</v>
      </c>
      <c r="B41" s="28">
        <v>28</v>
      </c>
      <c r="C41" s="10">
        <f t="shared" si="9"/>
        <v>18412.35099489897</v>
      </c>
      <c r="D41" s="29">
        <f t="shared" si="0"/>
        <v>67.510000000000005</v>
      </c>
      <c r="E41" s="29">
        <f t="shared" si="1"/>
        <v>120.71998951301913</v>
      </c>
      <c r="F41" s="29">
        <f t="shared" si="6"/>
        <v>188.23</v>
      </c>
      <c r="G41" s="29">
        <f t="shared" si="2"/>
        <v>18291.631005385952</v>
      </c>
      <c r="L41" s="76">
        <f t="shared" si="10"/>
        <v>44409</v>
      </c>
      <c r="M41" s="62">
        <v>28</v>
      </c>
      <c r="N41" s="55">
        <f t="shared" si="11"/>
        <v>2208.5549497369002</v>
      </c>
      <c r="O41" s="77">
        <f t="shared" si="3"/>
        <v>8.1</v>
      </c>
      <c r="P41" s="77">
        <f t="shared" si="4"/>
        <v>21.597700532103307</v>
      </c>
      <c r="Q41" s="77">
        <f t="shared" si="7"/>
        <v>29.7</v>
      </c>
      <c r="R41" s="77">
        <f t="shared" si="5"/>
        <v>2186.9572492047969</v>
      </c>
    </row>
    <row r="42" spans="1:18" x14ac:dyDescent="0.25">
      <c r="A42" s="27">
        <f t="shared" si="8"/>
        <v>44440</v>
      </c>
      <c r="B42" s="28">
        <v>29</v>
      </c>
      <c r="C42" s="10">
        <f t="shared" si="9"/>
        <v>18291.631005385952</v>
      </c>
      <c r="D42" s="29">
        <f t="shared" si="0"/>
        <v>67.069999999999993</v>
      </c>
      <c r="E42" s="29">
        <f t="shared" si="1"/>
        <v>121.16262947456686</v>
      </c>
      <c r="F42" s="29">
        <f t="shared" si="6"/>
        <v>188.23</v>
      </c>
      <c r="G42" s="29">
        <f t="shared" si="2"/>
        <v>18170.468375911387</v>
      </c>
      <c r="L42" s="76">
        <f t="shared" si="10"/>
        <v>44440</v>
      </c>
      <c r="M42" s="62">
        <v>29</v>
      </c>
      <c r="N42" s="55">
        <f t="shared" si="11"/>
        <v>2186.9572492047969</v>
      </c>
      <c r="O42" s="77">
        <f t="shared" si="3"/>
        <v>8.02</v>
      </c>
      <c r="P42" s="77">
        <f t="shared" si="4"/>
        <v>21.67689210072102</v>
      </c>
      <c r="Q42" s="77">
        <f t="shared" si="7"/>
        <v>29.7</v>
      </c>
      <c r="R42" s="77">
        <f t="shared" si="5"/>
        <v>2165.2803571040758</v>
      </c>
    </row>
    <row r="43" spans="1:18" x14ac:dyDescent="0.25">
      <c r="A43" s="27">
        <f t="shared" si="8"/>
        <v>44470</v>
      </c>
      <c r="B43" s="28">
        <v>30</v>
      </c>
      <c r="C43" s="10">
        <f t="shared" si="9"/>
        <v>18170.468375911387</v>
      </c>
      <c r="D43" s="29">
        <f t="shared" si="0"/>
        <v>66.63</v>
      </c>
      <c r="E43" s="29">
        <f t="shared" si="1"/>
        <v>121.60689244930695</v>
      </c>
      <c r="F43" s="29">
        <f t="shared" si="6"/>
        <v>188.23</v>
      </c>
      <c r="G43" s="29">
        <f t="shared" si="2"/>
        <v>18048.861483462078</v>
      </c>
      <c r="L43" s="76">
        <f t="shared" si="10"/>
        <v>44470</v>
      </c>
      <c r="M43" s="62">
        <v>30</v>
      </c>
      <c r="N43" s="55">
        <f t="shared" si="11"/>
        <v>2165.2803571040758</v>
      </c>
      <c r="O43" s="77">
        <f t="shared" si="3"/>
        <v>7.94</v>
      </c>
      <c r="P43" s="77">
        <f t="shared" si="4"/>
        <v>21.756374038423662</v>
      </c>
      <c r="Q43" s="77">
        <f t="shared" si="7"/>
        <v>29.7</v>
      </c>
      <c r="R43" s="77">
        <f t="shared" si="5"/>
        <v>2143.5239830656524</v>
      </c>
    </row>
    <row r="44" spans="1:18" x14ac:dyDescent="0.25">
      <c r="A44" s="27">
        <f t="shared" si="8"/>
        <v>44501</v>
      </c>
      <c r="B44" s="28">
        <v>31</v>
      </c>
      <c r="C44" s="10">
        <f t="shared" si="9"/>
        <v>18048.861483462078</v>
      </c>
      <c r="D44" s="29">
        <f t="shared" si="0"/>
        <v>66.180000000000007</v>
      </c>
      <c r="E44" s="29">
        <f t="shared" si="1"/>
        <v>122.05278438828775</v>
      </c>
      <c r="F44" s="29">
        <f t="shared" si="6"/>
        <v>188.23</v>
      </c>
      <c r="G44" s="29">
        <f t="shared" si="2"/>
        <v>17926.80869907379</v>
      </c>
      <c r="L44" s="76">
        <f t="shared" si="10"/>
        <v>44501</v>
      </c>
      <c r="M44" s="62">
        <v>31</v>
      </c>
      <c r="N44" s="55">
        <f t="shared" si="11"/>
        <v>2143.5239830656524</v>
      </c>
      <c r="O44" s="77">
        <f t="shared" si="3"/>
        <v>7.86</v>
      </c>
      <c r="P44" s="77">
        <f t="shared" si="4"/>
        <v>21.836147409897883</v>
      </c>
      <c r="Q44" s="77">
        <f t="shared" si="7"/>
        <v>29.7</v>
      </c>
      <c r="R44" s="77">
        <f t="shared" si="5"/>
        <v>2121.6878356557545</v>
      </c>
    </row>
    <row r="45" spans="1:18" x14ac:dyDescent="0.25">
      <c r="A45" s="27">
        <f t="shared" si="8"/>
        <v>44531</v>
      </c>
      <c r="B45" s="28">
        <v>32</v>
      </c>
      <c r="C45" s="10">
        <f t="shared" si="9"/>
        <v>17926.80869907379</v>
      </c>
      <c r="D45" s="29">
        <f t="shared" si="0"/>
        <v>65.73</v>
      </c>
      <c r="E45" s="29">
        <f t="shared" si="1"/>
        <v>122.50031126437814</v>
      </c>
      <c r="F45" s="29">
        <f t="shared" si="6"/>
        <v>188.23</v>
      </c>
      <c r="G45" s="29">
        <f t="shared" si="2"/>
        <v>17804.308387809411</v>
      </c>
      <c r="L45" s="76">
        <f t="shared" si="10"/>
        <v>44531</v>
      </c>
      <c r="M45" s="62">
        <v>32</v>
      </c>
      <c r="N45" s="55">
        <f t="shared" si="11"/>
        <v>2121.6878356557545</v>
      </c>
      <c r="O45" s="77">
        <f t="shared" si="3"/>
        <v>7.78</v>
      </c>
      <c r="P45" s="77">
        <f t="shared" si="4"/>
        <v>21.91621328373418</v>
      </c>
      <c r="Q45" s="77">
        <f t="shared" si="7"/>
        <v>29.7</v>
      </c>
      <c r="R45" s="77">
        <f t="shared" si="5"/>
        <v>2099.7716223720204</v>
      </c>
    </row>
    <row r="46" spans="1:18" x14ac:dyDescent="0.25">
      <c r="A46" s="27">
        <f t="shared" si="8"/>
        <v>44562</v>
      </c>
      <c r="B46" s="28">
        <v>33</v>
      </c>
      <c r="C46" s="10">
        <f t="shared" si="9"/>
        <v>17804.308387809411</v>
      </c>
      <c r="D46" s="29">
        <f t="shared" si="0"/>
        <v>65.28</v>
      </c>
      <c r="E46" s="29">
        <f t="shared" si="1"/>
        <v>122.94947907234751</v>
      </c>
      <c r="F46" s="29">
        <f t="shared" si="6"/>
        <v>188.23</v>
      </c>
      <c r="G46" s="29">
        <f t="shared" si="2"/>
        <v>17681.358908737064</v>
      </c>
      <c r="L46" s="76">
        <f t="shared" si="10"/>
        <v>44562</v>
      </c>
      <c r="M46" s="62">
        <v>33</v>
      </c>
      <c r="N46" s="55">
        <f t="shared" si="11"/>
        <v>2099.7716223720204</v>
      </c>
      <c r="O46" s="77">
        <f t="shared" si="3"/>
        <v>7.7</v>
      </c>
      <c r="P46" s="77">
        <f t="shared" si="4"/>
        <v>21.996572732441201</v>
      </c>
      <c r="Q46" s="77">
        <f t="shared" si="7"/>
        <v>29.7</v>
      </c>
      <c r="R46" s="77">
        <f t="shared" si="5"/>
        <v>2077.7750496395793</v>
      </c>
    </row>
    <row r="47" spans="1:18" x14ac:dyDescent="0.25">
      <c r="A47" s="27">
        <f t="shared" si="8"/>
        <v>44593</v>
      </c>
      <c r="B47" s="28">
        <v>34</v>
      </c>
      <c r="C47" s="10">
        <f t="shared" si="9"/>
        <v>17681.358908737064</v>
      </c>
      <c r="D47" s="29">
        <f t="shared" si="0"/>
        <v>64.83</v>
      </c>
      <c r="E47" s="29">
        <f t="shared" si="1"/>
        <v>123.40029382894613</v>
      </c>
      <c r="F47" s="29">
        <f t="shared" si="6"/>
        <v>188.23</v>
      </c>
      <c r="G47" s="29">
        <f t="shared" si="2"/>
        <v>17557.958614908119</v>
      </c>
      <c r="L47" s="76">
        <f t="shared" si="10"/>
        <v>44593</v>
      </c>
      <c r="M47" s="62">
        <v>34</v>
      </c>
      <c r="N47" s="55">
        <f t="shared" si="11"/>
        <v>2077.7750496395793</v>
      </c>
      <c r="O47" s="77">
        <f t="shared" si="3"/>
        <v>7.62</v>
      </c>
      <c r="P47" s="77">
        <f t="shared" si="4"/>
        <v>22.077226832460155</v>
      </c>
      <c r="Q47" s="77">
        <f t="shared" si="7"/>
        <v>29.7</v>
      </c>
      <c r="R47" s="77">
        <f t="shared" si="5"/>
        <v>2055.6978228071193</v>
      </c>
    </row>
    <row r="48" spans="1:18" x14ac:dyDescent="0.25">
      <c r="A48" s="27">
        <f t="shared" si="8"/>
        <v>44621</v>
      </c>
      <c r="B48" s="28">
        <v>35</v>
      </c>
      <c r="C48" s="10">
        <f t="shared" si="9"/>
        <v>17557.958614908119</v>
      </c>
      <c r="D48" s="29">
        <f t="shared" si="0"/>
        <v>64.38</v>
      </c>
      <c r="E48" s="29">
        <f t="shared" si="1"/>
        <v>123.85276157298561</v>
      </c>
      <c r="F48" s="29">
        <f t="shared" si="6"/>
        <v>188.23</v>
      </c>
      <c r="G48" s="29">
        <f t="shared" si="2"/>
        <v>17434.105853335132</v>
      </c>
      <c r="L48" s="76">
        <f t="shared" si="10"/>
        <v>44621</v>
      </c>
      <c r="M48" s="62">
        <v>35</v>
      </c>
      <c r="N48" s="55">
        <f t="shared" si="11"/>
        <v>2055.6978228071193</v>
      </c>
      <c r="O48" s="77">
        <f t="shared" si="3"/>
        <v>7.54</v>
      </c>
      <c r="P48" s="77">
        <f t="shared" si="4"/>
        <v>22.158176664179173</v>
      </c>
      <c r="Q48" s="77">
        <f t="shared" si="7"/>
        <v>29.7</v>
      </c>
      <c r="R48" s="77">
        <f t="shared" si="5"/>
        <v>2033.5396461429402</v>
      </c>
    </row>
    <row r="49" spans="1:18" x14ac:dyDescent="0.25">
      <c r="A49" s="27">
        <f t="shared" si="8"/>
        <v>44652</v>
      </c>
      <c r="B49" s="28">
        <v>36</v>
      </c>
      <c r="C49" s="10">
        <f t="shared" si="9"/>
        <v>17434.105853335132</v>
      </c>
      <c r="D49" s="29">
        <f t="shared" si="0"/>
        <v>63.93</v>
      </c>
      <c r="E49" s="29">
        <f t="shared" si="1"/>
        <v>124.30688836541988</v>
      </c>
      <c r="F49" s="29">
        <f t="shared" si="6"/>
        <v>188.23</v>
      </c>
      <c r="G49" s="29">
        <f t="shared" si="2"/>
        <v>17309.798964969712</v>
      </c>
      <c r="L49" s="76">
        <f t="shared" si="10"/>
        <v>44652</v>
      </c>
      <c r="M49" s="62">
        <v>36</v>
      </c>
      <c r="N49" s="55">
        <f t="shared" si="11"/>
        <v>2033.5396461429402</v>
      </c>
      <c r="O49" s="77">
        <f t="shared" si="3"/>
        <v>7.46</v>
      </c>
      <c r="P49" s="77">
        <f t="shared" si="4"/>
        <v>22.239423311947832</v>
      </c>
      <c r="Q49" s="77">
        <f t="shared" si="7"/>
        <v>29.7</v>
      </c>
      <c r="R49" s="77">
        <f t="shared" si="5"/>
        <v>2011.3002228309924</v>
      </c>
    </row>
    <row r="50" spans="1:18" x14ac:dyDescent="0.25">
      <c r="A50" s="27">
        <f t="shared" si="8"/>
        <v>44682</v>
      </c>
      <c r="B50" s="28">
        <v>37</v>
      </c>
      <c r="C50" s="10">
        <f t="shared" si="9"/>
        <v>17309.798964969712</v>
      </c>
      <c r="D50" s="29">
        <f t="shared" si="0"/>
        <v>63.47</v>
      </c>
      <c r="E50" s="29">
        <f t="shared" si="1"/>
        <v>124.76268028942641</v>
      </c>
      <c r="F50" s="29">
        <f t="shared" si="6"/>
        <v>188.23</v>
      </c>
      <c r="G50" s="29">
        <f t="shared" si="2"/>
        <v>17185.036284680285</v>
      </c>
      <c r="L50" s="76">
        <f t="shared" si="10"/>
        <v>44682</v>
      </c>
      <c r="M50" s="62">
        <v>37</v>
      </c>
      <c r="N50" s="55">
        <f t="shared" si="11"/>
        <v>2011.3002228309924</v>
      </c>
      <c r="O50" s="77">
        <f t="shared" si="3"/>
        <v>7.37</v>
      </c>
      <c r="P50" s="77">
        <f t="shared" si="4"/>
        <v>22.320967864091639</v>
      </c>
      <c r="Q50" s="77">
        <f t="shared" si="7"/>
        <v>29.7</v>
      </c>
      <c r="R50" s="77">
        <f t="shared" si="5"/>
        <v>1988.9792549669007</v>
      </c>
    </row>
    <row r="51" spans="1:18" x14ac:dyDescent="0.25">
      <c r="A51" s="27">
        <f t="shared" si="8"/>
        <v>44713</v>
      </c>
      <c r="B51" s="28">
        <v>38</v>
      </c>
      <c r="C51" s="10">
        <f t="shared" si="9"/>
        <v>17185.036284680285</v>
      </c>
      <c r="D51" s="29">
        <f t="shared" si="0"/>
        <v>63.01</v>
      </c>
      <c r="E51" s="29">
        <f t="shared" si="1"/>
        <v>125.22014345048767</v>
      </c>
      <c r="F51" s="29">
        <f t="shared" si="6"/>
        <v>188.23</v>
      </c>
      <c r="G51" s="29">
        <f t="shared" si="2"/>
        <v>17059.8161412298</v>
      </c>
      <c r="L51" s="76">
        <f t="shared" si="10"/>
        <v>44713</v>
      </c>
      <c r="M51" s="62">
        <v>38</v>
      </c>
      <c r="N51" s="55">
        <f t="shared" si="11"/>
        <v>1988.9792549669007</v>
      </c>
      <c r="O51" s="77">
        <f t="shared" si="3"/>
        <v>7.29</v>
      </c>
      <c r="P51" s="77">
        <f t="shared" si="4"/>
        <v>22.402811412926646</v>
      </c>
      <c r="Q51" s="77">
        <f t="shared" si="7"/>
        <v>29.7</v>
      </c>
      <c r="R51" s="77">
        <f t="shared" si="5"/>
        <v>1966.5764435539741</v>
      </c>
    </row>
    <row r="52" spans="1:18" x14ac:dyDescent="0.25">
      <c r="A52" s="27">
        <f t="shared" si="8"/>
        <v>44743</v>
      </c>
      <c r="B52" s="28">
        <v>39</v>
      </c>
      <c r="C52" s="10">
        <f t="shared" si="9"/>
        <v>17059.8161412298</v>
      </c>
      <c r="D52" s="29">
        <f t="shared" si="0"/>
        <v>62.55</v>
      </c>
      <c r="E52" s="29">
        <f t="shared" si="1"/>
        <v>125.67928397647276</v>
      </c>
      <c r="F52" s="29">
        <f t="shared" si="6"/>
        <v>188.23</v>
      </c>
      <c r="G52" s="29">
        <f t="shared" si="2"/>
        <v>16934.136857253328</v>
      </c>
      <c r="L52" s="76">
        <f t="shared" si="10"/>
        <v>44743</v>
      </c>
      <c r="M52" s="62">
        <v>39</v>
      </c>
      <c r="N52" s="55">
        <f t="shared" si="11"/>
        <v>1966.5764435539741</v>
      </c>
      <c r="O52" s="77">
        <f t="shared" si="3"/>
        <v>7.21</v>
      </c>
      <c r="P52" s="77">
        <f t="shared" si="4"/>
        <v>22.484955054774041</v>
      </c>
      <c r="Q52" s="77">
        <f t="shared" si="7"/>
        <v>29.7</v>
      </c>
      <c r="R52" s="77">
        <f t="shared" si="5"/>
        <v>1944.0914884992001</v>
      </c>
    </row>
    <row r="53" spans="1:18" x14ac:dyDescent="0.25">
      <c r="A53" s="27">
        <f t="shared" si="8"/>
        <v>44774</v>
      </c>
      <c r="B53" s="28">
        <v>40</v>
      </c>
      <c r="C53" s="10">
        <f t="shared" si="9"/>
        <v>16934.136857253328</v>
      </c>
      <c r="D53" s="29">
        <f t="shared" si="0"/>
        <v>62.09</v>
      </c>
      <c r="E53" s="29">
        <f t="shared" si="1"/>
        <v>126.14010801771981</v>
      </c>
      <c r="F53" s="29">
        <f t="shared" si="6"/>
        <v>188.23</v>
      </c>
      <c r="G53" s="29">
        <f t="shared" si="2"/>
        <v>16807.996749235608</v>
      </c>
      <c r="L53" s="76">
        <f t="shared" si="10"/>
        <v>44774</v>
      </c>
      <c r="M53" s="62">
        <v>40</v>
      </c>
      <c r="N53" s="55">
        <f t="shared" si="11"/>
        <v>1944.0914884992001</v>
      </c>
      <c r="O53" s="77">
        <f t="shared" si="3"/>
        <v>7.13</v>
      </c>
      <c r="P53" s="77">
        <f t="shared" si="4"/>
        <v>22.567399889974876</v>
      </c>
      <c r="Q53" s="77">
        <f t="shared" si="7"/>
        <v>29.7</v>
      </c>
      <c r="R53" s="77">
        <f t="shared" si="5"/>
        <v>1921.5240886092251</v>
      </c>
    </row>
    <row r="54" spans="1:18" x14ac:dyDescent="0.25">
      <c r="A54" s="27">
        <f t="shared" si="8"/>
        <v>44805</v>
      </c>
      <c r="B54" s="28">
        <v>41</v>
      </c>
      <c r="C54" s="10">
        <f t="shared" si="9"/>
        <v>16807.996749235608</v>
      </c>
      <c r="D54" s="29">
        <f t="shared" si="0"/>
        <v>61.63</v>
      </c>
      <c r="E54" s="29">
        <f t="shared" si="1"/>
        <v>126.60262174711814</v>
      </c>
      <c r="F54" s="29">
        <f t="shared" si="6"/>
        <v>188.23</v>
      </c>
      <c r="G54" s="29">
        <f t="shared" si="2"/>
        <v>16681.394127488489</v>
      </c>
      <c r="L54" s="76">
        <f t="shared" si="10"/>
        <v>44805</v>
      </c>
      <c r="M54" s="62">
        <v>41</v>
      </c>
      <c r="N54" s="55">
        <f t="shared" si="11"/>
        <v>1921.5240886092251</v>
      </c>
      <c r="O54" s="77">
        <f t="shared" si="3"/>
        <v>7.05</v>
      </c>
      <c r="P54" s="77">
        <f t="shared" si="4"/>
        <v>22.650147022904786</v>
      </c>
      <c r="Q54" s="77">
        <f t="shared" si="7"/>
        <v>29.7</v>
      </c>
      <c r="R54" s="77">
        <f t="shared" si="5"/>
        <v>1898.8739415863204</v>
      </c>
    </row>
    <row r="55" spans="1:18" x14ac:dyDescent="0.25">
      <c r="A55" s="27">
        <f t="shared" si="8"/>
        <v>44835</v>
      </c>
      <c r="B55" s="28">
        <v>42</v>
      </c>
      <c r="C55" s="10">
        <f t="shared" si="9"/>
        <v>16681.394127488489</v>
      </c>
      <c r="D55" s="29">
        <f t="shared" si="0"/>
        <v>61.17</v>
      </c>
      <c r="E55" s="29">
        <f t="shared" si="1"/>
        <v>127.06683136019092</v>
      </c>
      <c r="F55" s="29">
        <f t="shared" si="6"/>
        <v>188.23</v>
      </c>
      <c r="G55" s="29">
        <f t="shared" si="2"/>
        <v>16554.3272961283</v>
      </c>
      <c r="L55" s="76">
        <f t="shared" si="10"/>
        <v>44835</v>
      </c>
      <c r="M55" s="62">
        <v>42</v>
      </c>
      <c r="N55" s="55">
        <f t="shared" si="11"/>
        <v>1898.8739415863204</v>
      </c>
      <c r="O55" s="77">
        <f t="shared" si="3"/>
        <v>6.96</v>
      </c>
      <c r="P55" s="77">
        <f t="shared" si="4"/>
        <v>22.733197561988771</v>
      </c>
      <c r="Q55" s="77">
        <f t="shared" si="7"/>
        <v>29.7</v>
      </c>
      <c r="R55" s="77">
        <f t="shared" si="5"/>
        <v>1876.1407440243315</v>
      </c>
    </row>
    <row r="56" spans="1:18" x14ac:dyDescent="0.25">
      <c r="A56" s="27">
        <f t="shared" si="8"/>
        <v>44866</v>
      </c>
      <c r="B56" s="28">
        <v>43</v>
      </c>
      <c r="C56" s="10">
        <f t="shared" si="9"/>
        <v>16554.3272961283</v>
      </c>
      <c r="D56" s="29">
        <f t="shared" si="0"/>
        <v>60.7</v>
      </c>
      <c r="E56" s="29">
        <f t="shared" si="1"/>
        <v>127.53274307517829</v>
      </c>
      <c r="F56" s="29">
        <f t="shared" si="6"/>
        <v>188.23</v>
      </c>
      <c r="G56" s="29">
        <f t="shared" si="2"/>
        <v>16426.794553053121</v>
      </c>
      <c r="L56" s="76">
        <f t="shared" si="10"/>
        <v>44866</v>
      </c>
      <c r="M56" s="62">
        <v>43</v>
      </c>
      <c r="N56" s="55">
        <f t="shared" si="11"/>
        <v>1876.1407440243315</v>
      </c>
      <c r="O56" s="77">
        <f t="shared" si="3"/>
        <v>6.88</v>
      </c>
      <c r="P56" s="77">
        <f t="shared" si="4"/>
        <v>22.816552619716063</v>
      </c>
      <c r="Q56" s="77">
        <f t="shared" si="7"/>
        <v>29.7</v>
      </c>
      <c r="R56" s="77">
        <f t="shared" si="5"/>
        <v>1853.3241914046155</v>
      </c>
    </row>
    <row r="57" spans="1:18" x14ac:dyDescent="0.25">
      <c r="A57" s="27">
        <f t="shared" si="8"/>
        <v>44896</v>
      </c>
      <c r="B57" s="28">
        <v>44</v>
      </c>
      <c r="C57" s="10">
        <f t="shared" si="9"/>
        <v>16426.794553053121</v>
      </c>
      <c r="D57" s="29">
        <f t="shared" si="0"/>
        <v>60.23</v>
      </c>
      <c r="E57" s="29">
        <f t="shared" si="1"/>
        <v>128.00036313312057</v>
      </c>
      <c r="F57" s="29">
        <f t="shared" si="6"/>
        <v>188.23</v>
      </c>
      <c r="G57" s="29">
        <f t="shared" si="2"/>
        <v>16298.794189920001</v>
      </c>
      <c r="L57" s="76">
        <f t="shared" si="10"/>
        <v>44896</v>
      </c>
      <c r="M57" s="62">
        <v>44</v>
      </c>
      <c r="N57" s="55">
        <f t="shared" si="11"/>
        <v>1853.3241914046155</v>
      </c>
      <c r="O57" s="77">
        <f t="shared" si="3"/>
        <v>6.8</v>
      </c>
      <c r="P57" s="77">
        <f t="shared" si="4"/>
        <v>22.900213312655019</v>
      </c>
      <c r="Q57" s="77">
        <f t="shared" si="7"/>
        <v>29.7</v>
      </c>
      <c r="R57" s="77">
        <f t="shared" si="5"/>
        <v>1830.4239780919604</v>
      </c>
    </row>
    <row r="58" spans="1:18" x14ac:dyDescent="0.25">
      <c r="A58" s="27">
        <f t="shared" si="8"/>
        <v>44927</v>
      </c>
      <c r="B58" s="28">
        <v>45</v>
      </c>
      <c r="C58" s="10">
        <f t="shared" si="9"/>
        <v>16298.794189920001</v>
      </c>
      <c r="D58" s="29">
        <f t="shared" si="0"/>
        <v>59.76</v>
      </c>
      <c r="E58" s="29">
        <f t="shared" si="1"/>
        <v>128.46969779794202</v>
      </c>
      <c r="F58" s="29">
        <f t="shared" si="6"/>
        <v>188.23</v>
      </c>
      <c r="G58" s="29">
        <f t="shared" si="2"/>
        <v>16170.324492122059</v>
      </c>
      <c r="L58" s="76">
        <f t="shared" si="10"/>
        <v>44927</v>
      </c>
      <c r="M58" s="62">
        <v>45</v>
      </c>
      <c r="N58" s="55">
        <f t="shared" si="11"/>
        <v>1830.4239780919604</v>
      </c>
      <c r="O58" s="77">
        <f t="shared" si="3"/>
        <v>6.71</v>
      </c>
      <c r="P58" s="77">
        <f t="shared" si="4"/>
        <v>22.984180761468089</v>
      </c>
      <c r="Q58" s="77">
        <f t="shared" si="7"/>
        <v>29.7</v>
      </c>
      <c r="R58" s="77">
        <f t="shared" si="5"/>
        <v>1807.4397973304924</v>
      </c>
    </row>
    <row r="59" spans="1:18" x14ac:dyDescent="0.25">
      <c r="A59" s="27">
        <f t="shared" si="8"/>
        <v>44958</v>
      </c>
      <c r="B59" s="28">
        <v>46</v>
      </c>
      <c r="C59" s="10">
        <f t="shared" si="9"/>
        <v>16170.324492122059</v>
      </c>
      <c r="D59" s="29">
        <f t="shared" si="0"/>
        <v>59.29</v>
      </c>
      <c r="E59" s="29">
        <f t="shared" si="1"/>
        <v>128.94075335653449</v>
      </c>
      <c r="F59" s="29">
        <f t="shared" si="6"/>
        <v>188.23</v>
      </c>
      <c r="G59" s="29">
        <f t="shared" si="2"/>
        <v>16041.383738765526</v>
      </c>
      <c r="L59" s="76">
        <f t="shared" si="10"/>
        <v>44958</v>
      </c>
      <c r="M59" s="62">
        <v>46</v>
      </c>
      <c r="N59" s="55">
        <f t="shared" si="11"/>
        <v>1807.4397973304924</v>
      </c>
      <c r="O59" s="77">
        <f t="shared" si="3"/>
        <v>6.63</v>
      </c>
      <c r="P59" s="77">
        <f t="shared" si="4"/>
        <v>23.068456090926805</v>
      </c>
      <c r="Q59" s="77">
        <f t="shared" si="7"/>
        <v>29.7</v>
      </c>
      <c r="R59" s="77">
        <f t="shared" si="5"/>
        <v>1784.3713412395657</v>
      </c>
    </row>
    <row r="60" spans="1:18" x14ac:dyDescent="0.25">
      <c r="A60" s="27">
        <f t="shared" si="8"/>
        <v>44986</v>
      </c>
      <c r="B60" s="28">
        <v>47</v>
      </c>
      <c r="C60" s="10">
        <f t="shared" si="9"/>
        <v>16041.383738765526</v>
      </c>
      <c r="D60" s="29">
        <f t="shared" si="0"/>
        <v>58.82</v>
      </c>
      <c r="E60" s="29">
        <f t="shared" si="1"/>
        <v>129.41353611884179</v>
      </c>
      <c r="F60" s="29">
        <f t="shared" si="6"/>
        <v>188.23</v>
      </c>
      <c r="G60" s="29">
        <f t="shared" si="2"/>
        <v>15911.970202646684</v>
      </c>
      <c r="L60" s="76">
        <f t="shared" si="10"/>
        <v>44986</v>
      </c>
      <c r="M60" s="62">
        <v>47</v>
      </c>
      <c r="N60" s="55">
        <f t="shared" si="11"/>
        <v>1784.3713412395657</v>
      </c>
      <c r="O60" s="77">
        <f t="shared" si="3"/>
        <v>6.54</v>
      </c>
      <c r="P60" s="77">
        <f t="shared" si="4"/>
        <v>23.153040429926868</v>
      </c>
      <c r="Q60" s="77">
        <f t="shared" si="7"/>
        <v>29.7</v>
      </c>
      <c r="R60" s="77">
        <f t="shared" si="5"/>
        <v>1761.2183008096388</v>
      </c>
    </row>
    <row r="61" spans="1:18" x14ac:dyDescent="0.25">
      <c r="A61" s="27">
        <f t="shared" si="8"/>
        <v>45017</v>
      </c>
      <c r="B61" s="28">
        <v>48</v>
      </c>
      <c r="C61" s="10">
        <f t="shared" si="9"/>
        <v>15911.970202646684</v>
      </c>
      <c r="D61" s="29">
        <f t="shared" si="0"/>
        <v>58.34</v>
      </c>
      <c r="E61" s="29">
        <f t="shared" si="1"/>
        <v>129.88805241794418</v>
      </c>
      <c r="F61" s="29">
        <f t="shared" si="6"/>
        <v>188.23</v>
      </c>
      <c r="G61" s="29">
        <f t="shared" si="2"/>
        <v>15782.08215022874</v>
      </c>
      <c r="L61" s="76">
        <f t="shared" si="10"/>
        <v>45017</v>
      </c>
      <c r="M61" s="62">
        <v>48</v>
      </c>
      <c r="N61" s="55">
        <f t="shared" si="11"/>
        <v>1761.2183008096388</v>
      </c>
      <c r="O61" s="77">
        <f t="shared" si="3"/>
        <v>6.46</v>
      </c>
      <c r="P61" s="77">
        <f t="shared" si="4"/>
        <v>23.237934911503267</v>
      </c>
      <c r="Q61" s="77">
        <f t="shared" si="7"/>
        <v>29.7</v>
      </c>
      <c r="R61" s="77">
        <f t="shared" si="5"/>
        <v>1737.9803658981355</v>
      </c>
    </row>
    <row r="62" spans="1:18" x14ac:dyDescent="0.25">
      <c r="A62" s="27">
        <f t="shared" si="8"/>
        <v>45047</v>
      </c>
      <c r="B62" s="28">
        <v>49</v>
      </c>
      <c r="C62" s="10">
        <f t="shared" si="9"/>
        <v>15782.08215022874</v>
      </c>
      <c r="D62" s="29">
        <f t="shared" si="0"/>
        <v>57.87</v>
      </c>
      <c r="E62" s="29">
        <f t="shared" si="1"/>
        <v>130.36430861014333</v>
      </c>
      <c r="F62" s="29">
        <f t="shared" si="6"/>
        <v>188.23</v>
      </c>
      <c r="G62" s="29">
        <f t="shared" si="2"/>
        <v>15651.717841618596</v>
      </c>
      <c r="L62" s="76">
        <f t="shared" si="10"/>
        <v>45047</v>
      </c>
      <c r="M62" s="62">
        <v>49</v>
      </c>
      <c r="N62" s="55">
        <f t="shared" si="11"/>
        <v>1737.9803658981355</v>
      </c>
      <c r="O62" s="77">
        <f t="shared" si="3"/>
        <v>6.37</v>
      </c>
      <c r="P62" s="77">
        <f t="shared" si="4"/>
        <v>23.323140672845447</v>
      </c>
      <c r="Q62" s="77">
        <f t="shared" si="7"/>
        <v>29.7</v>
      </c>
      <c r="R62" s="77">
        <f t="shared" si="5"/>
        <v>1714.6572252252899</v>
      </c>
    </row>
    <row r="63" spans="1:18" x14ac:dyDescent="0.25">
      <c r="A63" s="27">
        <f t="shared" si="8"/>
        <v>45078</v>
      </c>
      <c r="B63" s="28">
        <v>50</v>
      </c>
      <c r="C63" s="10">
        <f t="shared" si="9"/>
        <v>15651.717841618596</v>
      </c>
      <c r="D63" s="29">
        <f t="shared" si="0"/>
        <v>57.39</v>
      </c>
      <c r="E63" s="29">
        <f t="shared" si="1"/>
        <v>130.84231107504718</v>
      </c>
      <c r="F63" s="29">
        <f t="shared" si="6"/>
        <v>188.23</v>
      </c>
      <c r="G63" s="29">
        <f t="shared" si="2"/>
        <v>15520.87553054355</v>
      </c>
      <c r="L63" s="76">
        <f t="shared" si="10"/>
        <v>45078</v>
      </c>
      <c r="M63" s="62">
        <v>50</v>
      </c>
      <c r="N63" s="55">
        <f t="shared" si="11"/>
        <v>1714.6572252252899</v>
      </c>
      <c r="O63" s="77">
        <f t="shared" si="3"/>
        <v>6.29</v>
      </c>
      <c r="P63" s="77">
        <f t="shared" si="4"/>
        <v>23.408658855312549</v>
      </c>
      <c r="Q63" s="77">
        <f t="shared" si="7"/>
        <v>29.7</v>
      </c>
      <c r="R63" s="77">
        <f t="shared" si="5"/>
        <v>1691.2485663699774</v>
      </c>
    </row>
    <row r="64" spans="1:18" x14ac:dyDescent="0.25">
      <c r="A64" s="27">
        <f t="shared" si="8"/>
        <v>45108</v>
      </c>
      <c r="B64" s="28">
        <v>51</v>
      </c>
      <c r="C64" s="10">
        <f t="shared" si="9"/>
        <v>15520.87553054355</v>
      </c>
      <c r="D64" s="29">
        <f t="shared" si="0"/>
        <v>56.91</v>
      </c>
      <c r="E64" s="29">
        <f t="shared" si="1"/>
        <v>131.3220662156557</v>
      </c>
      <c r="F64" s="29">
        <f t="shared" si="6"/>
        <v>188.23</v>
      </c>
      <c r="G64" s="29">
        <f t="shared" si="2"/>
        <v>15389.553464327893</v>
      </c>
      <c r="L64" s="76">
        <f t="shared" si="10"/>
        <v>45108</v>
      </c>
      <c r="M64" s="62">
        <v>51</v>
      </c>
      <c r="N64" s="55">
        <f t="shared" si="11"/>
        <v>1691.2485663699774</v>
      </c>
      <c r="O64" s="77">
        <f t="shared" si="3"/>
        <v>6.2</v>
      </c>
      <c r="P64" s="77">
        <f t="shared" si="4"/>
        <v>23.494490604448696</v>
      </c>
      <c r="Q64" s="77">
        <f t="shared" si="7"/>
        <v>29.7</v>
      </c>
      <c r="R64" s="77">
        <f t="shared" si="5"/>
        <v>1667.7540757655288</v>
      </c>
    </row>
    <row r="65" spans="1:18" x14ac:dyDescent="0.25">
      <c r="A65" s="27">
        <f t="shared" si="8"/>
        <v>45139</v>
      </c>
      <c r="B65" s="28">
        <v>52</v>
      </c>
      <c r="C65" s="10">
        <f t="shared" si="9"/>
        <v>15389.553464327893</v>
      </c>
      <c r="D65" s="29">
        <f t="shared" si="0"/>
        <v>56.43</v>
      </c>
      <c r="E65" s="29">
        <f t="shared" si="1"/>
        <v>131.80358045844645</v>
      </c>
      <c r="F65" s="29">
        <f t="shared" si="6"/>
        <v>188.23</v>
      </c>
      <c r="G65" s="29">
        <f t="shared" si="2"/>
        <v>15257.749883869446</v>
      </c>
      <c r="L65" s="76">
        <f t="shared" si="10"/>
        <v>45139</v>
      </c>
      <c r="M65" s="62">
        <v>52</v>
      </c>
      <c r="N65" s="55">
        <f t="shared" si="11"/>
        <v>1667.7540757655288</v>
      </c>
      <c r="O65" s="77">
        <f t="shared" si="3"/>
        <v>6.12</v>
      </c>
      <c r="P65" s="77">
        <f t="shared" si="4"/>
        <v>23.580637069998339</v>
      </c>
      <c r="Q65" s="77">
        <f t="shared" si="7"/>
        <v>29.7</v>
      </c>
      <c r="R65" s="77">
        <f t="shared" si="5"/>
        <v>1644.1734386955304</v>
      </c>
    </row>
    <row r="66" spans="1:18" x14ac:dyDescent="0.25">
      <c r="A66" s="27">
        <f t="shared" si="8"/>
        <v>45170</v>
      </c>
      <c r="B66" s="28">
        <v>53</v>
      </c>
      <c r="C66" s="10">
        <f t="shared" si="9"/>
        <v>15257.749883869446</v>
      </c>
      <c r="D66" s="29">
        <f t="shared" si="0"/>
        <v>55.95</v>
      </c>
      <c r="E66" s="29">
        <f t="shared" si="1"/>
        <v>132.28686025346073</v>
      </c>
      <c r="F66" s="29">
        <f t="shared" si="6"/>
        <v>188.23</v>
      </c>
      <c r="G66" s="29">
        <f t="shared" si="2"/>
        <v>15125.463023615986</v>
      </c>
      <c r="L66" s="76">
        <f t="shared" si="10"/>
        <v>45170</v>
      </c>
      <c r="M66" s="62">
        <v>53</v>
      </c>
      <c r="N66" s="55">
        <f t="shared" si="11"/>
        <v>1644.1734386955304</v>
      </c>
      <c r="O66" s="77">
        <f t="shared" si="3"/>
        <v>6.03</v>
      </c>
      <c r="P66" s="77">
        <f t="shared" si="4"/>
        <v>23.667099405921668</v>
      </c>
      <c r="Q66" s="77">
        <f t="shared" si="7"/>
        <v>29.7</v>
      </c>
      <c r="R66" s="77">
        <f t="shared" si="5"/>
        <v>1620.5063392896088</v>
      </c>
    </row>
    <row r="67" spans="1:18" x14ac:dyDescent="0.25">
      <c r="A67" s="27">
        <f t="shared" si="8"/>
        <v>45200</v>
      </c>
      <c r="B67" s="28">
        <v>54</v>
      </c>
      <c r="C67" s="10">
        <f t="shared" si="9"/>
        <v>15125.463023615986</v>
      </c>
      <c r="D67" s="29">
        <f t="shared" si="0"/>
        <v>55.46</v>
      </c>
      <c r="E67" s="29">
        <f t="shared" si="1"/>
        <v>132.77191207439009</v>
      </c>
      <c r="F67" s="29">
        <f t="shared" si="6"/>
        <v>188.23</v>
      </c>
      <c r="G67" s="29">
        <f t="shared" si="2"/>
        <v>14992.691111541597</v>
      </c>
      <c r="L67" s="76">
        <f t="shared" si="10"/>
        <v>45200</v>
      </c>
      <c r="M67" s="62">
        <v>54</v>
      </c>
      <c r="N67" s="55">
        <f t="shared" si="11"/>
        <v>1620.5063392896088</v>
      </c>
      <c r="O67" s="77">
        <f t="shared" si="3"/>
        <v>5.94</v>
      </c>
      <c r="P67" s="77">
        <f t="shared" si="4"/>
        <v>23.753878770410044</v>
      </c>
      <c r="Q67" s="77">
        <f t="shared" si="7"/>
        <v>29.7</v>
      </c>
      <c r="R67" s="77">
        <f t="shared" si="5"/>
        <v>1596.7524605191988</v>
      </c>
    </row>
    <row r="68" spans="1:18" x14ac:dyDescent="0.25">
      <c r="A68" s="27">
        <f t="shared" si="8"/>
        <v>45231</v>
      </c>
      <c r="B68" s="28">
        <v>55</v>
      </c>
      <c r="C68" s="10">
        <f t="shared" si="9"/>
        <v>14992.691111541597</v>
      </c>
      <c r="D68" s="29">
        <f t="shared" si="0"/>
        <v>54.97</v>
      </c>
      <c r="E68" s="29">
        <f t="shared" si="1"/>
        <v>133.25874241866285</v>
      </c>
      <c r="F68" s="29">
        <f t="shared" si="6"/>
        <v>188.23</v>
      </c>
      <c r="G68" s="29">
        <f t="shared" si="2"/>
        <v>14859.432369122935</v>
      </c>
      <c r="L68" s="76">
        <f t="shared" si="10"/>
        <v>45231</v>
      </c>
      <c r="M68" s="62">
        <v>55</v>
      </c>
      <c r="N68" s="55">
        <f t="shared" si="11"/>
        <v>1596.7524605191988</v>
      </c>
      <c r="O68" s="77">
        <f t="shared" si="3"/>
        <v>5.85</v>
      </c>
      <c r="P68" s="77">
        <f t="shared" si="4"/>
        <v>23.840976325901551</v>
      </c>
      <c r="Q68" s="77">
        <f t="shared" si="7"/>
        <v>29.7</v>
      </c>
      <c r="R68" s="77">
        <f t="shared" si="5"/>
        <v>1572.9114841932974</v>
      </c>
    </row>
    <row r="69" spans="1:18" x14ac:dyDescent="0.25">
      <c r="A69" s="27">
        <f t="shared" si="8"/>
        <v>45261</v>
      </c>
      <c r="B69" s="28">
        <v>56</v>
      </c>
      <c r="C69" s="10">
        <f t="shared" si="9"/>
        <v>14859.432369122935</v>
      </c>
      <c r="D69" s="29">
        <f t="shared" si="0"/>
        <v>54.48</v>
      </c>
      <c r="E69" s="29">
        <f t="shared" si="1"/>
        <v>133.7473578075313</v>
      </c>
      <c r="F69" s="29">
        <f t="shared" si="6"/>
        <v>188.23</v>
      </c>
      <c r="G69" s="29">
        <f t="shared" si="2"/>
        <v>14725.685011315403</v>
      </c>
      <c r="L69" s="76">
        <f t="shared" si="10"/>
        <v>45261</v>
      </c>
      <c r="M69" s="62">
        <v>56</v>
      </c>
      <c r="N69" s="55">
        <f t="shared" si="11"/>
        <v>1572.9114841932974</v>
      </c>
      <c r="O69" s="77">
        <f t="shared" si="3"/>
        <v>5.77</v>
      </c>
      <c r="P69" s="77">
        <f t="shared" si="4"/>
        <v>23.928393239096522</v>
      </c>
      <c r="Q69" s="77">
        <f t="shared" si="7"/>
        <v>29.7</v>
      </c>
      <c r="R69" s="77">
        <f t="shared" si="5"/>
        <v>1548.9830909542009</v>
      </c>
    </row>
    <row r="70" spans="1:18" x14ac:dyDescent="0.25">
      <c r="A70" s="27">
        <f t="shared" si="8"/>
        <v>45292</v>
      </c>
      <c r="B70" s="28">
        <v>57</v>
      </c>
      <c r="C70" s="10">
        <f t="shared" si="9"/>
        <v>14725.685011315403</v>
      </c>
      <c r="D70" s="29">
        <f t="shared" si="0"/>
        <v>53.99</v>
      </c>
      <c r="E70" s="29">
        <f t="shared" si="1"/>
        <v>134.23776478615889</v>
      </c>
      <c r="F70" s="29">
        <f t="shared" si="6"/>
        <v>188.23</v>
      </c>
      <c r="G70" s="29">
        <f t="shared" si="2"/>
        <v>14591.447246529244</v>
      </c>
      <c r="L70" s="76">
        <f t="shared" si="10"/>
        <v>45292</v>
      </c>
      <c r="M70" s="62">
        <v>57</v>
      </c>
      <c r="N70" s="55">
        <f t="shared" si="11"/>
        <v>1548.9830909542009</v>
      </c>
      <c r="O70" s="77">
        <f t="shared" si="3"/>
        <v>5.68</v>
      </c>
      <c r="P70" s="77">
        <f t="shared" si="4"/>
        <v>24.016130680973209</v>
      </c>
      <c r="Q70" s="77">
        <f t="shared" si="7"/>
        <v>29.7</v>
      </c>
      <c r="R70" s="77">
        <f t="shared" si="5"/>
        <v>1524.9669602732276</v>
      </c>
    </row>
    <row r="71" spans="1:18" x14ac:dyDescent="0.25">
      <c r="A71" s="27">
        <f t="shared" si="8"/>
        <v>45323</v>
      </c>
      <c r="B71" s="28">
        <v>58</v>
      </c>
      <c r="C71" s="10">
        <f t="shared" si="9"/>
        <v>14591.447246529244</v>
      </c>
      <c r="D71" s="29">
        <f t="shared" si="0"/>
        <v>53.5</v>
      </c>
      <c r="E71" s="29">
        <f t="shared" si="1"/>
        <v>134.72996992370815</v>
      </c>
      <c r="F71" s="29">
        <f t="shared" si="6"/>
        <v>188.23</v>
      </c>
      <c r="G71" s="29">
        <f t="shared" si="2"/>
        <v>14456.717276605536</v>
      </c>
      <c r="L71" s="76">
        <f t="shared" si="10"/>
        <v>45323</v>
      </c>
      <c r="M71" s="62">
        <v>58</v>
      </c>
      <c r="N71" s="55">
        <f t="shared" si="11"/>
        <v>1524.9669602732276</v>
      </c>
      <c r="O71" s="77">
        <f t="shared" si="3"/>
        <v>5.59</v>
      </c>
      <c r="P71" s="77">
        <f t="shared" si="4"/>
        <v>24.104189826803445</v>
      </c>
      <c r="Q71" s="77">
        <f t="shared" si="7"/>
        <v>29.7</v>
      </c>
      <c r="R71" s="77">
        <f t="shared" si="5"/>
        <v>1500.8627704464243</v>
      </c>
    </row>
    <row r="72" spans="1:18" x14ac:dyDescent="0.25">
      <c r="A72" s="27">
        <f t="shared" si="8"/>
        <v>45352</v>
      </c>
      <c r="B72" s="28">
        <v>59</v>
      </c>
      <c r="C72" s="10">
        <f t="shared" si="9"/>
        <v>14456.717276605536</v>
      </c>
      <c r="D72" s="29">
        <f t="shared" si="0"/>
        <v>53.01</v>
      </c>
      <c r="E72" s="29">
        <f t="shared" si="1"/>
        <v>135.22397981342843</v>
      </c>
      <c r="F72" s="29">
        <f t="shared" si="6"/>
        <v>188.23</v>
      </c>
      <c r="G72" s="29">
        <f t="shared" si="2"/>
        <v>14321.493296792107</v>
      </c>
      <c r="L72" s="76">
        <f t="shared" si="10"/>
        <v>45352</v>
      </c>
      <c r="M72" s="62">
        <v>59</v>
      </c>
      <c r="N72" s="55">
        <f t="shared" si="11"/>
        <v>1500.8627704464243</v>
      </c>
      <c r="O72" s="77">
        <f t="shared" si="3"/>
        <v>5.5</v>
      </c>
      <c r="P72" s="77">
        <f t="shared" si="4"/>
        <v>24.192571856168389</v>
      </c>
      <c r="Q72" s="77">
        <f t="shared" si="7"/>
        <v>29.7</v>
      </c>
      <c r="R72" s="77">
        <f t="shared" si="5"/>
        <v>1476.6701985902559</v>
      </c>
    </row>
    <row r="73" spans="1:18" x14ac:dyDescent="0.25">
      <c r="A73" s="27">
        <f t="shared" si="8"/>
        <v>45383</v>
      </c>
      <c r="B73" s="28">
        <v>60</v>
      </c>
      <c r="C73" s="10">
        <f>G72</f>
        <v>14321.493296792107</v>
      </c>
      <c r="D73" s="29">
        <f>ROUND(C73*$E$10/12,2)</f>
        <v>52.51</v>
      </c>
      <c r="E73" s="29">
        <f t="shared" si="1"/>
        <v>135.7198010727443</v>
      </c>
      <c r="F73" s="29">
        <f t="shared" si="6"/>
        <v>188.23</v>
      </c>
      <c r="G73" s="29">
        <f>C73-E73</f>
        <v>14185.773495719362</v>
      </c>
      <c r="L73" s="76">
        <f t="shared" si="10"/>
        <v>45383</v>
      </c>
      <c r="M73" s="62">
        <v>60</v>
      </c>
      <c r="N73" s="55">
        <f>R72</f>
        <v>1476.6701985902559</v>
      </c>
      <c r="O73" s="77">
        <f t="shared" si="3"/>
        <v>5.41</v>
      </c>
      <c r="P73" s="77">
        <f t="shared" si="4"/>
        <v>24.281277952974342</v>
      </c>
      <c r="Q73" s="77">
        <f t="shared" si="7"/>
        <v>29.7</v>
      </c>
      <c r="R73" s="77">
        <f>N73-P73</f>
        <v>1452.3889206372817</v>
      </c>
    </row>
    <row r="74" spans="1:18" x14ac:dyDescent="0.25">
      <c r="A74" s="27">
        <f t="shared" si="8"/>
        <v>45413</v>
      </c>
      <c r="B74" s="28">
        <v>61</v>
      </c>
      <c r="C74" s="10">
        <f t="shared" ref="C74:C127" si="12">G73</f>
        <v>14185.773495719362</v>
      </c>
      <c r="D74" s="29">
        <f t="shared" ref="D74:D127" si="13">ROUND(C74*$E$10/12,2)</f>
        <v>52.01</v>
      </c>
      <c r="E74" s="29">
        <f t="shared" si="1"/>
        <v>136.21744034334438</v>
      </c>
      <c r="F74" s="29">
        <f t="shared" si="6"/>
        <v>188.23</v>
      </c>
      <c r="G74" s="29">
        <f t="shared" ref="G74:G127" si="14">C74-E74</f>
        <v>14049.556055376019</v>
      </c>
      <c r="L74" s="76">
        <f t="shared" si="10"/>
        <v>45413</v>
      </c>
      <c r="M74" s="62">
        <v>61</v>
      </c>
      <c r="N74" s="55">
        <f t="shared" ref="N74:N127" si="15">R73</f>
        <v>1452.3889206372817</v>
      </c>
      <c r="O74" s="77">
        <f t="shared" si="3"/>
        <v>5.33</v>
      </c>
      <c r="P74" s="77">
        <f t="shared" si="4"/>
        <v>24.370309305468581</v>
      </c>
      <c r="Q74" s="77">
        <f t="shared" si="7"/>
        <v>29.7</v>
      </c>
      <c r="R74" s="77">
        <f t="shared" ref="R74:R127" si="16">N74-P74</f>
        <v>1428.0186113318132</v>
      </c>
    </row>
    <row r="75" spans="1:18" x14ac:dyDescent="0.25">
      <c r="A75" s="27">
        <f t="shared" si="8"/>
        <v>45444</v>
      </c>
      <c r="B75" s="28">
        <v>62</v>
      </c>
      <c r="C75" s="10">
        <f t="shared" si="12"/>
        <v>14049.556055376019</v>
      </c>
      <c r="D75" s="29">
        <f t="shared" si="13"/>
        <v>51.52</v>
      </c>
      <c r="E75" s="29">
        <f t="shared" si="1"/>
        <v>136.71690429126997</v>
      </c>
      <c r="F75" s="29">
        <f t="shared" si="6"/>
        <v>188.23</v>
      </c>
      <c r="G75" s="29">
        <f t="shared" si="14"/>
        <v>13912.839151084749</v>
      </c>
      <c r="L75" s="76">
        <f t="shared" si="10"/>
        <v>45444</v>
      </c>
      <c r="M75" s="62">
        <v>62</v>
      </c>
      <c r="N75" s="55">
        <f t="shared" si="15"/>
        <v>1428.0186113318132</v>
      </c>
      <c r="O75" s="77">
        <f t="shared" si="3"/>
        <v>5.24</v>
      </c>
      <c r="P75" s="77">
        <f t="shared" si="4"/>
        <v>24.459667106255299</v>
      </c>
      <c r="Q75" s="77">
        <f t="shared" si="7"/>
        <v>29.7</v>
      </c>
      <c r="R75" s="77">
        <f t="shared" si="16"/>
        <v>1403.558944225558</v>
      </c>
    </row>
    <row r="76" spans="1:18" x14ac:dyDescent="0.25">
      <c r="A76" s="27">
        <f t="shared" si="8"/>
        <v>45474</v>
      </c>
      <c r="B76" s="28">
        <v>63</v>
      </c>
      <c r="C76" s="10">
        <f t="shared" si="12"/>
        <v>13912.839151084749</v>
      </c>
      <c r="D76" s="29">
        <f t="shared" si="13"/>
        <v>51.01</v>
      </c>
      <c r="E76" s="29">
        <f t="shared" si="1"/>
        <v>137.21819960700464</v>
      </c>
      <c r="F76" s="29">
        <f t="shared" si="6"/>
        <v>188.23</v>
      </c>
      <c r="G76" s="29">
        <f t="shared" si="14"/>
        <v>13775.620951477744</v>
      </c>
      <c r="L76" s="76">
        <f t="shared" si="10"/>
        <v>45474</v>
      </c>
      <c r="M76" s="62">
        <v>63</v>
      </c>
      <c r="N76" s="55">
        <f t="shared" si="15"/>
        <v>1403.558944225558</v>
      </c>
      <c r="O76" s="77">
        <f t="shared" si="3"/>
        <v>5.15</v>
      </c>
      <c r="P76" s="77">
        <f t="shared" si="4"/>
        <v>24.549352552311568</v>
      </c>
      <c r="Q76" s="77">
        <f t="shared" si="7"/>
        <v>29.7</v>
      </c>
      <c r="R76" s="77">
        <f t="shared" si="16"/>
        <v>1379.0095916732464</v>
      </c>
    </row>
    <row r="77" spans="1:18" x14ac:dyDescent="0.25">
      <c r="A77" s="27">
        <f t="shared" si="8"/>
        <v>45505</v>
      </c>
      <c r="B77" s="28">
        <v>64</v>
      </c>
      <c r="C77" s="10">
        <f t="shared" si="12"/>
        <v>13775.620951477744</v>
      </c>
      <c r="D77" s="29">
        <f t="shared" si="13"/>
        <v>50.51</v>
      </c>
      <c r="E77" s="29">
        <f t="shared" si="1"/>
        <v>137.72133300556362</v>
      </c>
      <c r="F77" s="29">
        <f t="shared" si="6"/>
        <v>188.23</v>
      </c>
      <c r="G77" s="29">
        <f t="shared" si="14"/>
        <v>13637.89961847218</v>
      </c>
      <c r="L77" s="76">
        <f t="shared" si="10"/>
        <v>45505</v>
      </c>
      <c r="M77" s="62">
        <v>64</v>
      </c>
      <c r="N77" s="55">
        <f t="shared" si="15"/>
        <v>1379.0095916732464</v>
      </c>
      <c r="O77" s="77">
        <f t="shared" si="3"/>
        <v>5.0599999999999996</v>
      </c>
      <c r="P77" s="77">
        <f t="shared" si="4"/>
        <v>24.639366845003376</v>
      </c>
      <c r="Q77" s="77">
        <f t="shared" si="7"/>
        <v>29.7</v>
      </c>
      <c r="R77" s="77">
        <f t="shared" si="16"/>
        <v>1354.370224828243</v>
      </c>
    </row>
    <row r="78" spans="1:18" x14ac:dyDescent="0.25">
      <c r="A78" s="27">
        <f t="shared" si="8"/>
        <v>45536</v>
      </c>
      <c r="B78" s="28">
        <v>65</v>
      </c>
      <c r="C78" s="10">
        <f t="shared" si="12"/>
        <v>13637.89961847218</v>
      </c>
      <c r="D78" s="29">
        <f t="shared" si="13"/>
        <v>50.01</v>
      </c>
      <c r="E78" s="29">
        <f t="shared" si="1"/>
        <v>138.22631122658404</v>
      </c>
      <c r="F78" s="29">
        <f t="shared" si="6"/>
        <v>188.23</v>
      </c>
      <c r="G78" s="29">
        <f t="shared" si="14"/>
        <v>13499.673307245595</v>
      </c>
      <c r="L78" s="76">
        <f t="shared" si="10"/>
        <v>45536</v>
      </c>
      <c r="M78" s="62">
        <v>65</v>
      </c>
      <c r="N78" s="55">
        <f t="shared" si="15"/>
        <v>1354.370224828243</v>
      </c>
      <c r="O78" s="77">
        <f t="shared" si="3"/>
        <v>4.97</v>
      </c>
      <c r="P78" s="77">
        <f t="shared" si="4"/>
        <v>24.729711190101721</v>
      </c>
      <c r="Q78" s="77">
        <f t="shared" si="7"/>
        <v>29.7</v>
      </c>
      <c r="R78" s="77">
        <f t="shared" si="16"/>
        <v>1329.6405136381413</v>
      </c>
    </row>
    <row r="79" spans="1:18" x14ac:dyDescent="0.25">
      <c r="A79" s="27">
        <f t="shared" si="8"/>
        <v>45566</v>
      </c>
      <c r="B79" s="28">
        <v>66</v>
      </c>
      <c r="C79" s="10">
        <f t="shared" si="12"/>
        <v>13499.673307245595</v>
      </c>
      <c r="D79" s="29">
        <f t="shared" si="13"/>
        <v>49.5</v>
      </c>
      <c r="E79" s="29">
        <f t="shared" ref="E79:E127" si="17">PPMT($E$10/12,B79,$E$7,-$E$8,$E$9,0)</f>
        <v>138.73314103441487</v>
      </c>
      <c r="F79" s="29">
        <f t="shared" si="6"/>
        <v>188.23</v>
      </c>
      <c r="G79" s="29">
        <f t="shared" si="14"/>
        <v>13360.940166211181</v>
      </c>
      <c r="L79" s="76">
        <f t="shared" si="10"/>
        <v>45566</v>
      </c>
      <c r="M79" s="62">
        <v>66</v>
      </c>
      <c r="N79" s="55">
        <f t="shared" si="15"/>
        <v>1329.6405136381413</v>
      </c>
      <c r="O79" s="77">
        <f t="shared" ref="O79:O127" si="18">ROUND(N79*$P$10/12,2)</f>
        <v>4.88</v>
      </c>
      <c r="P79" s="77">
        <f t="shared" ref="P79:P127" si="19">PPMT($P$10/12,M79,$P$7,-$P$8,$P$9,0)</f>
        <v>24.820386797798761</v>
      </c>
      <c r="Q79" s="77">
        <f t="shared" si="7"/>
        <v>29.7</v>
      </c>
      <c r="R79" s="77">
        <f t="shared" si="16"/>
        <v>1304.8201268403425</v>
      </c>
    </row>
    <row r="80" spans="1:18" x14ac:dyDescent="0.25">
      <c r="A80" s="27">
        <f t="shared" si="8"/>
        <v>45597</v>
      </c>
      <c r="B80" s="28">
        <v>67</v>
      </c>
      <c r="C80" s="10">
        <f t="shared" si="12"/>
        <v>13360.940166211181</v>
      </c>
      <c r="D80" s="29">
        <f t="shared" si="13"/>
        <v>48.99</v>
      </c>
      <c r="E80" s="29">
        <f t="shared" si="17"/>
        <v>139.2418292182077</v>
      </c>
      <c r="F80" s="29">
        <f t="shared" ref="F80:F127" si="20">F79</f>
        <v>188.23</v>
      </c>
      <c r="G80" s="29">
        <f t="shared" si="14"/>
        <v>13221.698336992973</v>
      </c>
      <c r="L80" s="76">
        <f t="shared" si="10"/>
        <v>45597</v>
      </c>
      <c r="M80" s="62">
        <v>67</v>
      </c>
      <c r="N80" s="55">
        <f t="shared" si="15"/>
        <v>1304.8201268403425</v>
      </c>
      <c r="O80" s="77">
        <f t="shared" si="18"/>
        <v>4.78</v>
      </c>
      <c r="P80" s="77">
        <f t="shared" si="19"/>
        <v>24.911394882724025</v>
      </c>
      <c r="Q80" s="77">
        <f t="shared" ref="Q80:Q127" si="21">Q79</f>
        <v>29.7</v>
      </c>
      <c r="R80" s="77">
        <f t="shared" si="16"/>
        <v>1279.9087319576186</v>
      </c>
    </row>
    <row r="81" spans="1:18" x14ac:dyDescent="0.25">
      <c r="A81" s="27">
        <f t="shared" ref="A81:A127" si="22">EDATE(A80,1)</f>
        <v>45627</v>
      </c>
      <c r="B81" s="28">
        <v>68</v>
      </c>
      <c r="C81" s="10">
        <f t="shared" si="12"/>
        <v>13221.698336992973</v>
      </c>
      <c r="D81" s="29">
        <f t="shared" si="13"/>
        <v>48.48</v>
      </c>
      <c r="E81" s="29">
        <f t="shared" si="17"/>
        <v>139.75238259200782</v>
      </c>
      <c r="F81" s="29">
        <f t="shared" si="20"/>
        <v>188.23</v>
      </c>
      <c r="G81" s="29">
        <f t="shared" si="14"/>
        <v>13081.945954400966</v>
      </c>
      <c r="L81" s="76">
        <f t="shared" ref="L81:L127" si="23">EDATE(L80,1)</f>
        <v>45627</v>
      </c>
      <c r="M81" s="62">
        <v>68</v>
      </c>
      <c r="N81" s="55">
        <f t="shared" si="15"/>
        <v>1279.9087319576186</v>
      </c>
      <c r="O81" s="77">
        <f t="shared" si="18"/>
        <v>4.6900000000000004</v>
      </c>
      <c r="P81" s="77">
        <f t="shared" si="19"/>
        <v>25.002736663960683</v>
      </c>
      <c r="Q81" s="77">
        <f t="shared" si="21"/>
        <v>29.7</v>
      </c>
      <c r="R81" s="77">
        <f t="shared" si="16"/>
        <v>1254.905995293658</v>
      </c>
    </row>
    <row r="82" spans="1:18" x14ac:dyDescent="0.25">
      <c r="A82" s="27">
        <f t="shared" si="22"/>
        <v>45658</v>
      </c>
      <c r="B82" s="28">
        <v>69</v>
      </c>
      <c r="C82" s="10">
        <f t="shared" si="12"/>
        <v>13081.945954400966</v>
      </c>
      <c r="D82" s="29">
        <f t="shared" si="13"/>
        <v>47.97</v>
      </c>
      <c r="E82" s="29">
        <f t="shared" si="17"/>
        <v>140.26480799484514</v>
      </c>
      <c r="F82" s="29">
        <f t="shared" si="20"/>
        <v>188.23</v>
      </c>
      <c r="G82" s="29">
        <f t="shared" si="14"/>
        <v>12941.681146406121</v>
      </c>
      <c r="L82" s="76">
        <f t="shared" si="23"/>
        <v>45658</v>
      </c>
      <c r="M82" s="62">
        <v>69</v>
      </c>
      <c r="N82" s="55">
        <f t="shared" si="15"/>
        <v>1254.905995293658</v>
      </c>
      <c r="O82" s="77">
        <f t="shared" si="18"/>
        <v>4.5999999999999996</v>
      </c>
      <c r="P82" s="77">
        <f t="shared" si="19"/>
        <v>25.094413365061868</v>
      </c>
      <c r="Q82" s="77">
        <f t="shared" si="21"/>
        <v>29.7</v>
      </c>
      <c r="R82" s="77">
        <f t="shared" si="16"/>
        <v>1229.8115819285961</v>
      </c>
    </row>
    <row r="83" spans="1:18" x14ac:dyDescent="0.25">
      <c r="A83" s="27">
        <f t="shared" si="22"/>
        <v>45689</v>
      </c>
      <c r="B83" s="28">
        <v>70</v>
      </c>
      <c r="C83" s="10">
        <f t="shared" si="12"/>
        <v>12941.681146406121</v>
      </c>
      <c r="D83" s="29">
        <f t="shared" si="13"/>
        <v>47.45</v>
      </c>
      <c r="E83" s="29">
        <f t="shared" si="17"/>
        <v>140.77911229082628</v>
      </c>
      <c r="F83" s="29">
        <f t="shared" si="20"/>
        <v>188.23</v>
      </c>
      <c r="G83" s="29">
        <f t="shared" si="14"/>
        <v>12800.902034115295</v>
      </c>
      <c r="L83" s="76">
        <f t="shared" si="23"/>
        <v>45689</v>
      </c>
      <c r="M83" s="62">
        <v>70</v>
      </c>
      <c r="N83" s="55">
        <f t="shared" si="15"/>
        <v>1229.8115819285961</v>
      </c>
      <c r="O83" s="77">
        <f t="shared" si="18"/>
        <v>4.51</v>
      </c>
      <c r="P83" s="77">
        <f t="shared" si="19"/>
        <v>25.186426214067094</v>
      </c>
      <c r="Q83" s="77">
        <f t="shared" si="21"/>
        <v>29.7</v>
      </c>
      <c r="R83" s="77">
        <f t="shared" si="16"/>
        <v>1204.625155714529</v>
      </c>
    </row>
    <row r="84" spans="1:18" x14ac:dyDescent="0.25">
      <c r="A84" s="27">
        <f t="shared" si="22"/>
        <v>45717</v>
      </c>
      <c r="B84" s="28">
        <v>71</v>
      </c>
      <c r="C84" s="10">
        <f t="shared" si="12"/>
        <v>12800.902034115295</v>
      </c>
      <c r="D84" s="29">
        <f t="shared" si="13"/>
        <v>46.94</v>
      </c>
      <c r="E84" s="29">
        <f t="shared" si="17"/>
        <v>141.29530236922596</v>
      </c>
      <c r="F84" s="29">
        <f t="shared" si="20"/>
        <v>188.23</v>
      </c>
      <c r="G84" s="29">
        <f t="shared" si="14"/>
        <v>12659.606731746069</v>
      </c>
      <c r="L84" s="76">
        <f t="shared" si="23"/>
        <v>45717</v>
      </c>
      <c r="M84" s="62">
        <v>71</v>
      </c>
      <c r="N84" s="55">
        <f t="shared" si="15"/>
        <v>1204.625155714529</v>
      </c>
      <c r="O84" s="77">
        <f t="shared" si="18"/>
        <v>4.42</v>
      </c>
      <c r="P84" s="77">
        <f t="shared" si="19"/>
        <v>25.278776443518677</v>
      </c>
      <c r="Q84" s="77">
        <f t="shared" si="21"/>
        <v>29.7</v>
      </c>
      <c r="R84" s="77">
        <f t="shared" si="16"/>
        <v>1179.3463792710104</v>
      </c>
    </row>
    <row r="85" spans="1:18" x14ac:dyDescent="0.25">
      <c r="A85" s="27">
        <f t="shared" si="22"/>
        <v>45748</v>
      </c>
      <c r="B85" s="28">
        <v>72</v>
      </c>
      <c r="C85" s="10">
        <f t="shared" si="12"/>
        <v>12659.606731746069</v>
      </c>
      <c r="D85" s="29">
        <f t="shared" si="13"/>
        <v>46.42</v>
      </c>
      <c r="E85" s="29">
        <f t="shared" si="17"/>
        <v>141.8133851445798</v>
      </c>
      <c r="F85" s="29">
        <f t="shared" si="20"/>
        <v>188.23</v>
      </c>
      <c r="G85" s="29">
        <f t="shared" si="14"/>
        <v>12517.793346601489</v>
      </c>
      <c r="L85" s="76">
        <f t="shared" si="23"/>
        <v>45748</v>
      </c>
      <c r="M85" s="62">
        <v>72</v>
      </c>
      <c r="N85" s="55">
        <f t="shared" si="15"/>
        <v>1179.3463792710104</v>
      </c>
      <c r="O85" s="77">
        <f t="shared" si="18"/>
        <v>4.32</v>
      </c>
      <c r="P85" s="77">
        <f t="shared" si="19"/>
        <v>25.371465290478245</v>
      </c>
      <c r="Q85" s="77">
        <f t="shared" si="21"/>
        <v>29.7</v>
      </c>
      <c r="R85" s="77">
        <f t="shared" si="16"/>
        <v>1153.9749139805322</v>
      </c>
    </row>
    <row r="86" spans="1:18" x14ac:dyDescent="0.25">
      <c r="A86" s="27">
        <f t="shared" si="22"/>
        <v>45778</v>
      </c>
      <c r="B86" s="28">
        <v>73</v>
      </c>
      <c r="C86" s="10">
        <f t="shared" si="12"/>
        <v>12517.793346601489</v>
      </c>
      <c r="D86" s="29">
        <f t="shared" si="13"/>
        <v>45.9</v>
      </c>
      <c r="E86" s="29">
        <f t="shared" si="17"/>
        <v>142.33336755677661</v>
      </c>
      <c r="F86" s="29">
        <f t="shared" si="20"/>
        <v>188.23</v>
      </c>
      <c r="G86" s="29">
        <f t="shared" si="14"/>
        <v>12375.459979044712</v>
      </c>
      <c r="L86" s="76">
        <f t="shared" si="23"/>
        <v>45778</v>
      </c>
      <c r="M86" s="62">
        <v>73</v>
      </c>
      <c r="N86" s="55">
        <f t="shared" si="15"/>
        <v>1153.9749139805322</v>
      </c>
      <c r="O86" s="77">
        <f t="shared" si="18"/>
        <v>4.2300000000000004</v>
      </c>
      <c r="P86" s="77">
        <f t="shared" si="19"/>
        <v>25.464493996543332</v>
      </c>
      <c r="Q86" s="77">
        <f t="shared" si="21"/>
        <v>29.7</v>
      </c>
      <c r="R86" s="77">
        <f t="shared" si="16"/>
        <v>1128.5104199839889</v>
      </c>
    </row>
    <row r="87" spans="1:18" x14ac:dyDescent="0.25">
      <c r="A87" s="27">
        <f t="shared" si="22"/>
        <v>45809</v>
      </c>
      <c r="B87" s="28">
        <v>74</v>
      </c>
      <c r="C87" s="10">
        <f t="shared" si="12"/>
        <v>12375.459979044712</v>
      </c>
      <c r="D87" s="29">
        <f t="shared" si="13"/>
        <v>45.38</v>
      </c>
      <c r="E87" s="29">
        <f t="shared" si="17"/>
        <v>142.85525657115141</v>
      </c>
      <c r="F87" s="29">
        <f t="shared" si="20"/>
        <v>188.23</v>
      </c>
      <c r="G87" s="29">
        <f t="shared" si="14"/>
        <v>12232.604722473561</v>
      </c>
      <c r="L87" s="76">
        <f t="shared" si="23"/>
        <v>45809</v>
      </c>
      <c r="M87" s="62">
        <v>74</v>
      </c>
      <c r="N87" s="55">
        <f t="shared" si="15"/>
        <v>1128.5104199839889</v>
      </c>
      <c r="O87" s="77">
        <f t="shared" si="18"/>
        <v>4.1399999999999997</v>
      </c>
      <c r="P87" s="77">
        <f t="shared" si="19"/>
        <v>25.557863807863988</v>
      </c>
      <c r="Q87" s="77">
        <f t="shared" si="21"/>
        <v>29.7</v>
      </c>
      <c r="R87" s="77">
        <f t="shared" si="16"/>
        <v>1102.952556176125</v>
      </c>
    </row>
    <row r="88" spans="1:18" x14ac:dyDescent="0.25">
      <c r="A88" s="27">
        <f t="shared" si="22"/>
        <v>45839</v>
      </c>
      <c r="B88" s="28">
        <v>75</v>
      </c>
      <c r="C88" s="10">
        <f t="shared" si="12"/>
        <v>12232.604722473561</v>
      </c>
      <c r="D88" s="29">
        <f t="shared" si="13"/>
        <v>44.85</v>
      </c>
      <c r="E88" s="29">
        <f t="shared" si="17"/>
        <v>143.37905917857898</v>
      </c>
      <c r="F88" s="29">
        <f t="shared" si="20"/>
        <v>188.23</v>
      </c>
      <c r="G88" s="29">
        <f t="shared" si="14"/>
        <v>12089.225663294983</v>
      </c>
      <c r="L88" s="76">
        <f t="shared" si="23"/>
        <v>45839</v>
      </c>
      <c r="M88" s="62">
        <v>75</v>
      </c>
      <c r="N88" s="55">
        <f t="shared" si="15"/>
        <v>1102.952556176125</v>
      </c>
      <c r="O88" s="77">
        <f t="shared" si="18"/>
        <v>4.04</v>
      </c>
      <c r="P88" s="77">
        <f t="shared" si="19"/>
        <v>25.651575975159492</v>
      </c>
      <c r="Q88" s="77">
        <f t="shared" si="21"/>
        <v>29.7</v>
      </c>
      <c r="R88" s="77">
        <f t="shared" si="16"/>
        <v>1077.3009802009656</v>
      </c>
    </row>
    <row r="89" spans="1:18" x14ac:dyDescent="0.25">
      <c r="A89" s="27">
        <f t="shared" si="22"/>
        <v>45870</v>
      </c>
      <c r="B89" s="28">
        <v>76</v>
      </c>
      <c r="C89" s="10">
        <f t="shared" si="12"/>
        <v>12089.225663294983</v>
      </c>
      <c r="D89" s="29">
        <f t="shared" si="13"/>
        <v>44.33</v>
      </c>
      <c r="E89" s="29">
        <f t="shared" si="17"/>
        <v>143.90478239556711</v>
      </c>
      <c r="F89" s="29">
        <f t="shared" si="20"/>
        <v>188.23</v>
      </c>
      <c r="G89" s="29">
        <f t="shared" si="14"/>
        <v>11945.320880899415</v>
      </c>
      <c r="L89" s="76">
        <f t="shared" si="23"/>
        <v>45870</v>
      </c>
      <c r="M89" s="62">
        <v>76</v>
      </c>
      <c r="N89" s="55">
        <f t="shared" si="15"/>
        <v>1077.3009802009656</v>
      </c>
      <c r="O89" s="77">
        <f t="shared" si="18"/>
        <v>3.95</v>
      </c>
      <c r="P89" s="77">
        <f t="shared" si="19"/>
        <v>25.745631753735076</v>
      </c>
      <c r="Q89" s="77">
        <f t="shared" si="21"/>
        <v>29.7</v>
      </c>
      <c r="R89" s="77">
        <f t="shared" si="16"/>
        <v>1051.5553484472305</v>
      </c>
    </row>
    <row r="90" spans="1:18" x14ac:dyDescent="0.25">
      <c r="A90" s="27">
        <f t="shared" si="22"/>
        <v>45901</v>
      </c>
      <c r="B90" s="28">
        <v>77</v>
      </c>
      <c r="C90" s="10">
        <f t="shared" si="12"/>
        <v>11945.320880899415</v>
      </c>
      <c r="D90" s="29">
        <f t="shared" si="13"/>
        <v>43.8</v>
      </c>
      <c r="E90" s="29">
        <f t="shared" si="17"/>
        <v>144.43243326435086</v>
      </c>
      <c r="F90" s="29">
        <f t="shared" si="20"/>
        <v>188.23</v>
      </c>
      <c r="G90" s="29">
        <f t="shared" si="14"/>
        <v>11800.888447635065</v>
      </c>
      <c r="L90" s="76">
        <f t="shared" si="23"/>
        <v>45901</v>
      </c>
      <c r="M90" s="62">
        <v>77</v>
      </c>
      <c r="N90" s="55">
        <f t="shared" si="15"/>
        <v>1051.5553484472305</v>
      </c>
      <c r="O90" s="77">
        <f t="shared" si="18"/>
        <v>3.86</v>
      </c>
      <c r="P90" s="77">
        <f t="shared" si="19"/>
        <v>25.840032403498771</v>
      </c>
      <c r="Q90" s="77">
        <f t="shared" si="21"/>
        <v>29.7</v>
      </c>
      <c r="R90" s="77">
        <f t="shared" si="16"/>
        <v>1025.7153160437317</v>
      </c>
    </row>
    <row r="91" spans="1:18" x14ac:dyDescent="0.25">
      <c r="A91" s="27">
        <f t="shared" si="22"/>
        <v>45931</v>
      </c>
      <c r="B91" s="28">
        <v>78</v>
      </c>
      <c r="C91" s="10">
        <f t="shared" si="12"/>
        <v>11800.888447635065</v>
      </c>
      <c r="D91" s="29">
        <f t="shared" si="13"/>
        <v>43.27</v>
      </c>
      <c r="E91" s="29">
        <f t="shared" si="17"/>
        <v>144.96201885298683</v>
      </c>
      <c r="F91" s="29">
        <f t="shared" si="20"/>
        <v>188.23</v>
      </c>
      <c r="G91" s="29">
        <f t="shared" si="14"/>
        <v>11655.926428782079</v>
      </c>
      <c r="L91" s="76">
        <f t="shared" si="23"/>
        <v>45931</v>
      </c>
      <c r="M91" s="62">
        <v>78</v>
      </c>
      <c r="N91" s="55">
        <f t="shared" si="15"/>
        <v>1025.7153160437317</v>
      </c>
      <c r="O91" s="77">
        <f t="shared" si="18"/>
        <v>3.76</v>
      </c>
      <c r="P91" s="77">
        <f t="shared" si="19"/>
        <v>25.934779188978265</v>
      </c>
      <c r="Q91" s="77">
        <f t="shared" si="21"/>
        <v>29.7</v>
      </c>
      <c r="R91" s="77">
        <f t="shared" si="16"/>
        <v>999.78053685475345</v>
      </c>
    </row>
    <row r="92" spans="1:18" x14ac:dyDescent="0.25">
      <c r="A92" s="27">
        <f t="shared" si="22"/>
        <v>45962</v>
      </c>
      <c r="B92" s="28">
        <v>79</v>
      </c>
      <c r="C92" s="10">
        <f t="shared" si="12"/>
        <v>11655.926428782079</v>
      </c>
      <c r="D92" s="29">
        <f t="shared" si="13"/>
        <v>42.74</v>
      </c>
      <c r="E92" s="29">
        <f t="shared" si="17"/>
        <v>145.49354625544774</v>
      </c>
      <c r="F92" s="29">
        <f t="shared" si="20"/>
        <v>188.23</v>
      </c>
      <c r="G92" s="29">
        <f t="shared" si="14"/>
        <v>11510.432882526631</v>
      </c>
      <c r="L92" s="76">
        <f t="shared" si="23"/>
        <v>45962</v>
      </c>
      <c r="M92" s="62">
        <v>79</v>
      </c>
      <c r="N92" s="55">
        <f t="shared" si="15"/>
        <v>999.78053685475345</v>
      </c>
      <c r="O92" s="77">
        <f t="shared" si="18"/>
        <v>3.67</v>
      </c>
      <c r="P92" s="77">
        <f t="shared" si="19"/>
        <v>26.029873379337854</v>
      </c>
      <c r="Q92" s="77">
        <f t="shared" si="21"/>
        <v>29.7</v>
      </c>
      <c r="R92" s="77">
        <f t="shared" si="16"/>
        <v>973.75066347541565</v>
      </c>
    </row>
    <row r="93" spans="1:18" x14ac:dyDescent="0.25">
      <c r="A93" s="27">
        <f t="shared" si="22"/>
        <v>45992</v>
      </c>
      <c r="B93" s="28">
        <v>80</v>
      </c>
      <c r="C93" s="10">
        <f t="shared" si="12"/>
        <v>11510.432882526631</v>
      </c>
      <c r="D93" s="29">
        <f t="shared" si="13"/>
        <v>42.2</v>
      </c>
      <c r="E93" s="29">
        <f t="shared" si="17"/>
        <v>146.02702259171772</v>
      </c>
      <c r="F93" s="29">
        <f t="shared" si="20"/>
        <v>188.23</v>
      </c>
      <c r="G93" s="29">
        <f t="shared" si="14"/>
        <v>11364.405859934914</v>
      </c>
      <c r="L93" s="76">
        <f t="shared" si="23"/>
        <v>45992</v>
      </c>
      <c r="M93" s="62">
        <v>80</v>
      </c>
      <c r="N93" s="55">
        <f t="shared" si="15"/>
        <v>973.75066347541565</v>
      </c>
      <c r="O93" s="77">
        <f t="shared" si="18"/>
        <v>3.57</v>
      </c>
      <c r="P93" s="77">
        <f t="shared" si="19"/>
        <v>26.125316248395421</v>
      </c>
      <c r="Q93" s="77">
        <f t="shared" si="21"/>
        <v>29.7</v>
      </c>
      <c r="R93" s="77">
        <f t="shared" si="16"/>
        <v>947.62534722702026</v>
      </c>
    </row>
    <row r="94" spans="1:18" x14ac:dyDescent="0.25">
      <c r="A94" s="27">
        <f t="shared" si="22"/>
        <v>46023</v>
      </c>
      <c r="B94" s="28">
        <v>81</v>
      </c>
      <c r="C94" s="10">
        <f t="shared" si="12"/>
        <v>11364.405859934914</v>
      </c>
      <c r="D94" s="29">
        <f t="shared" si="13"/>
        <v>41.67</v>
      </c>
      <c r="E94" s="29">
        <f t="shared" si="17"/>
        <v>146.56245500788737</v>
      </c>
      <c r="F94" s="29">
        <f t="shared" si="20"/>
        <v>188.23</v>
      </c>
      <c r="G94" s="29">
        <f t="shared" si="14"/>
        <v>11217.843404927025</v>
      </c>
      <c r="L94" s="76">
        <f t="shared" si="23"/>
        <v>46023</v>
      </c>
      <c r="M94" s="62">
        <v>81</v>
      </c>
      <c r="N94" s="55">
        <f t="shared" si="15"/>
        <v>947.62534722702026</v>
      </c>
      <c r="O94" s="77">
        <f t="shared" si="18"/>
        <v>3.47</v>
      </c>
      <c r="P94" s="77">
        <f t="shared" si="19"/>
        <v>26.221109074639543</v>
      </c>
      <c r="Q94" s="77">
        <f t="shared" si="21"/>
        <v>29.7</v>
      </c>
      <c r="R94" s="77">
        <f t="shared" si="16"/>
        <v>921.40423815238069</v>
      </c>
    </row>
    <row r="95" spans="1:18" x14ac:dyDescent="0.25">
      <c r="A95" s="27">
        <f t="shared" si="22"/>
        <v>46054</v>
      </c>
      <c r="B95" s="28">
        <v>82</v>
      </c>
      <c r="C95" s="10">
        <f t="shared" si="12"/>
        <v>11217.843404927025</v>
      </c>
      <c r="D95" s="29">
        <f t="shared" si="13"/>
        <v>41.13</v>
      </c>
      <c r="E95" s="29">
        <f t="shared" si="17"/>
        <v>147.09985067624964</v>
      </c>
      <c r="F95" s="29">
        <f t="shared" si="20"/>
        <v>188.23</v>
      </c>
      <c r="G95" s="29">
        <f t="shared" si="14"/>
        <v>11070.743554250776</v>
      </c>
      <c r="L95" s="76">
        <f t="shared" si="23"/>
        <v>46054</v>
      </c>
      <c r="M95" s="62">
        <v>82</v>
      </c>
      <c r="N95" s="55">
        <f t="shared" si="15"/>
        <v>921.40423815238069</v>
      </c>
      <c r="O95" s="77">
        <f t="shared" si="18"/>
        <v>3.38</v>
      </c>
      <c r="P95" s="77">
        <f t="shared" si="19"/>
        <v>26.317253141246553</v>
      </c>
      <c r="Q95" s="77">
        <f t="shared" si="21"/>
        <v>29.7</v>
      </c>
      <c r="R95" s="77">
        <f t="shared" si="16"/>
        <v>895.08698501113417</v>
      </c>
    </row>
    <row r="96" spans="1:18" x14ac:dyDescent="0.25">
      <c r="A96" s="27">
        <f t="shared" si="22"/>
        <v>46082</v>
      </c>
      <c r="B96" s="28">
        <v>83</v>
      </c>
      <c r="C96" s="10">
        <f t="shared" si="12"/>
        <v>11070.743554250776</v>
      </c>
      <c r="D96" s="29">
        <f t="shared" si="13"/>
        <v>40.590000000000003</v>
      </c>
      <c r="E96" s="29">
        <f t="shared" si="17"/>
        <v>147.6392167953959</v>
      </c>
      <c r="F96" s="29">
        <f t="shared" si="20"/>
        <v>188.23</v>
      </c>
      <c r="G96" s="29">
        <f t="shared" si="14"/>
        <v>10923.104337455379</v>
      </c>
      <c r="L96" s="76">
        <f t="shared" si="23"/>
        <v>46082</v>
      </c>
      <c r="M96" s="62">
        <v>83</v>
      </c>
      <c r="N96" s="55">
        <f t="shared" si="15"/>
        <v>895.08698501113417</v>
      </c>
      <c r="O96" s="77">
        <f t="shared" si="18"/>
        <v>3.28</v>
      </c>
      <c r="P96" s="77">
        <f t="shared" si="19"/>
        <v>26.413749736097792</v>
      </c>
      <c r="Q96" s="77">
        <f t="shared" si="21"/>
        <v>29.7</v>
      </c>
      <c r="R96" s="77">
        <f t="shared" si="16"/>
        <v>868.6732352750364</v>
      </c>
    </row>
    <row r="97" spans="1:18" x14ac:dyDescent="0.25">
      <c r="A97" s="27">
        <f t="shared" si="22"/>
        <v>46113</v>
      </c>
      <c r="B97" s="28">
        <v>84</v>
      </c>
      <c r="C97" s="10">
        <f t="shared" si="12"/>
        <v>10923.104337455379</v>
      </c>
      <c r="D97" s="29">
        <f t="shared" si="13"/>
        <v>40.049999999999997</v>
      </c>
      <c r="E97" s="29">
        <f t="shared" si="17"/>
        <v>148.18056059031233</v>
      </c>
      <c r="F97" s="29">
        <f t="shared" si="20"/>
        <v>188.23</v>
      </c>
      <c r="G97" s="29">
        <f t="shared" si="14"/>
        <v>10774.923776865067</v>
      </c>
      <c r="L97" s="76">
        <f t="shared" si="23"/>
        <v>46113</v>
      </c>
      <c r="M97" s="62">
        <v>84</v>
      </c>
      <c r="N97" s="55">
        <f t="shared" si="15"/>
        <v>868.6732352750364</v>
      </c>
      <c r="O97" s="77">
        <f t="shared" si="18"/>
        <v>3.19</v>
      </c>
      <c r="P97" s="77">
        <f t="shared" si="19"/>
        <v>26.510600151796815</v>
      </c>
      <c r="Q97" s="77">
        <f t="shared" si="21"/>
        <v>29.7</v>
      </c>
      <c r="R97" s="77">
        <f t="shared" si="16"/>
        <v>842.16263512323962</v>
      </c>
    </row>
    <row r="98" spans="1:18" x14ac:dyDescent="0.25">
      <c r="A98" s="27">
        <f t="shared" si="22"/>
        <v>46143</v>
      </c>
      <c r="B98" s="28">
        <v>85</v>
      </c>
      <c r="C98" s="10">
        <f t="shared" si="12"/>
        <v>10774.923776865067</v>
      </c>
      <c r="D98" s="29">
        <f t="shared" si="13"/>
        <v>39.51</v>
      </c>
      <c r="E98" s="29">
        <f t="shared" si="17"/>
        <v>148.72388931247679</v>
      </c>
      <c r="F98" s="29">
        <f t="shared" si="20"/>
        <v>188.23</v>
      </c>
      <c r="G98" s="29">
        <f t="shared" si="14"/>
        <v>10626.19988755259</v>
      </c>
      <c r="L98" s="76">
        <f t="shared" si="23"/>
        <v>46143</v>
      </c>
      <c r="M98" s="62">
        <v>85</v>
      </c>
      <c r="N98" s="55">
        <f t="shared" si="15"/>
        <v>842.16263512323962</v>
      </c>
      <c r="O98" s="77">
        <f t="shared" si="18"/>
        <v>3.09</v>
      </c>
      <c r="P98" s="77">
        <f t="shared" si="19"/>
        <v>26.607805685686735</v>
      </c>
      <c r="Q98" s="77">
        <f t="shared" si="21"/>
        <v>29.7</v>
      </c>
      <c r="R98" s="77">
        <f t="shared" si="16"/>
        <v>815.55482943755294</v>
      </c>
    </row>
    <row r="99" spans="1:18" x14ac:dyDescent="0.25">
      <c r="A99" s="27">
        <f t="shared" si="22"/>
        <v>46174</v>
      </c>
      <c r="B99" s="28">
        <v>86</v>
      </c>
      <c r="C99" s="10">
        <f t="shared" si="12"/>
        <v>10626.19988755259</v>
      </c>
      <c r="D99" s="29">
        <f t="shared" si="13"/>
        <v>38.96</v>
      </c>
      <c r="E99" s="29">
        <f t="shared" si="17"/>
        <v>149.2692102399559</v>
      </c>
      <c r="F99" s="29">
        <f t="shared" si="20"/>
        <v>188.23</v>
      </c>
      <c r="G99" s="29">
        <f t="shared" si="14"/>
        <v>10476.930677312634</v>
      </c>
      <c r="L99" s="76">
        <f t="shared" si="23"/>
        <v>46174</v>
      </c>
      <c r="M99" s="62">
        <v>86</v>
      </c>
      <c r="N99" s="55">
        <f t="shared" si="15"/>
        <v>815.55482943755294</v>
      </c>
      <c r="O99" s="77">
        <f t="shared" si="18"/>
        <v>2.99</v>
      </c>
      <c r="P99" s="77">
        <f t="shared" si="19"/>
        <v>26.705367639867589</v>
      </c>
      <c r="Q99" s="77">
        <f t="shared" si="21"/>
        <v>29.7</v>
      </c>
      <c r="R99" s="77">
        <f t="shared" si="16"/>
        <v>788.84946179768531</v>
      </c>
    </row>
    <row r="100" spans="1:18" x14ac:dyDescent="0.25">
      <c r="A100" s="27">
        <f t="shared" si="22"/>
        <v>46204</v>
      </c>
      <c r="B100" s="28">
        <v>87</v>
      </c>
      <c r="C100" s="10">
        <f t="shared" si="12"/>
        <v>10476.930677312634</v>
      </c>
      <c r="D100" s="29">
        <f t="shared" si="13"/>
        <v>38.42</v>
      </c>
      <c r="E100" s="29">
        <f t="shared" si="17"/>
        <v>149.81653067750239</v>
      </c>
      <c r="F100" s="29">
        <f t="shared" si="20"/>
        <v>188.23</v>
      </c>
      <c r="G100" s="29">
        <f t="shared" si="14"/>
        <v>10327.114146635131</v>
      </c>
      <c r="L100" s="76">
        <f t="shared" si="23"/>
        <v>46204</v>
      </c>
      <c r="M100" s="62">
        <v>87</v>
      </c>
      <c r="N100" s="55">
        <f t="shared" si="15"/>
        <v>788.84946179768531</v>
      </c>
      <c r="O100" s="77">
        <f t="shared" si="18"/>
        <v>2.89</v>
      </c>
      <c r="P100" s="77">
        <f t="shared" si="19"/>
        <v>26.803287321213766</v>
      </c>
      <c r="Q100" s="77">
        <f t="shared" si="21"/>
        <v>29.7</v>
      </c>
      <c r="R100" s="77">
        <f t="shared" si="16"/>
        <v>762.04617447647149</v>
      </c>
    </row>
    <row r="101" spans="1:18" x14ac:dyDescent="0.25">
      <c r="A101" s="27">
        <f t="shared" si="22"/>
        <v>46235</v>
      </c>
      <c r="B101" s="28">
        <v>88</v>
      </c>
      <c r="C101" s="10">
        <f t="shared" si="12"/>
        <v>10327.114146635131</v>
      </c>
      <c r="D101" s="29">
        <f t="shared" si="13"/>
        <v>37.869999999999997</v>
      </c>
      <c r="E101" s="29">
        <f t="shared" si="17"/>
        <v>150.36585795665323</v>
      </c>
      <c r="F101" s="29">
        <f t="shared" si="20"/>
        <v>188.23</v>
      </c>
      <c r="G101" s="29">
        <f t="shared" si="14"/>
        <v>10176.748288678478</v>
      </c>
      <c r="L101" s="76">
        <f t="shared" si="23"/>
        <v>46235</v>
      </c>
      <c r="M101" s="62">
        <v>88</v>
      </c>
      <c r="N101" s="55">
        <f t="shared" si="15"/>
        <v>762.04617447647149</v>
      </c>
      <c r="O101" s="77">
        <f t="shared" si="18"/>
        <v>2.79</v>
      </c>
      <c r="P101" s="77">
        <f t="shared" si="19"/>
        <v>26.901566041391554</v>
      </c>
      <c r="Q101" s="77">
        <f t="shared" si="21"/>
        <v>29.7</v>
      </c>
      <c r="R101" s="77">
        <f t="shared" si="16"/>
        <v>735.14460843507993</v>
      </c>
    </row>
    <row r="102" spans="1:18" x14ac:dyDescent="0.25">
      <c r="A102" s="27">
        <f t="shared" si="22"/>
        <v>46266</v>
      </c>
      <c r="B102" s="28">
        <v>89</v>
      </c>
      <c r="C102" s="10">
        <f t="shared" si="12"/>
        <v>10176.748288678478</v>
      </c>
      <c r="D102" s="29">
        <f t="shared" si="13"/>
        <v>37.31</v>
      </c>
      <c r="E102" s="29">
        <f t="shared" si="17"/>
        <v>150.91719943582763</v>
      </c>
      <c r="F102" s="29">
        <f t="shared" si="20"/>
        <v>188.23</v>
      </c>
      <c r="G102" s="29">
        <f t="shared" si="14"/>
        <v>10025.831089242651</v>
      </c>
      <c r="L102" s="76">
        <f t="shared" si="23"/>
        <v>46266</v>
      </c>
      <c r="M102" s="62">
        <v>89</v>
      </c>
      <c r="N102" s="55">
        <f t="shared" si="15"/>
        <v>735.14460843507993</v>
      </c>
      <c r="O102" s="77">
        <f t="shared" si="18"/>
        <v>2.7</v>
      </c>
      <c r="P102" s="77">
        <f t="shared" si="19"/>
        <v>27.000205116876653</v>
      </c>
      <c r="Q102" s="77">
        <f t="shared" si="21"/>
        <v>29.7</v>
      </c>
      <c r="R102" s="77">
        <f t="shared" si="16"/>
        <v>708.14440331820333</v>
      </c>
    </row>
    <row r="103" spans="1:18" x14ac:dyDescent="0.25">
      <c r="A103" s="27">
        <f t="shared" si="22"/>
        <v>46296</v>
      </c>
      <c r="B103" s="28">
        <v>90</v>
      </c>
      <c r="C103" s="10">
        <f t="shared" si="12"/>
        <v>10025.831089242651</v>
      </c>
      <c r="D103" s="29">
        <f t="shared" si="13"/>
        <v>36.76</v>
      </c>
      <c r="E103" s="29">
        <f t="shared" si="17"/>
        <v>151.47056250042567</v>
      </c>
      <c r="F103" s="29">
        <f t="shared" si="20"/>
        <v>188.23</v>
      </c>
      <c r="G103" s="29">
        <f t="shared" si="14"/>
        <v>9874.3605267422245</v>
      </c>
      <c r="L103" s="76">
        <f t="shared" si="23"/>
        <v>46296</v>
      </c>
      <c r="M103" s="62">
        <v>90</v>
      </c>
      <c r="N103" s="55">
        <f t="shared" si="15"/>
        <v>708.14440331820333</v>
      </c>
      <c r="O103" s="77">
        <f t="shared" si="18"/>
        <v>2.6</v>
      </c>
      <c r="P103" s="77">
        <f t="shared" si="19"/>
        <v>27.099205868971868</v>
      </c>
      <c r="Q103" s="77">
        <f t="shared" si="21"/>
        <v>29.7</v>
      </c>
      <c r="R103" s="77">
        <f t="shared" si="16"/>
        <v>681.04519744923141</v>
      </c>
    </row>
    <row r="104" spans="1:18" x14ac:dyDescent="0.25">
      <c r="A104" s="27">
        <f t="shared" si="22"/>
        <v>46327</v>
      </c>
      <c r="B104" s="28">
        <v>91</v>
      </c>
      <c r="C104" s="10">
        <f t="shared" si="12"/>
        <v>9874.3605267422245</v>
      </c>
      <c r="D104" s="29">
        <f t="shared" si="13"/>
        <v>36.21</v>
      </c>
      <c r="E104" s="29">
        <f t="shared" si="17"/>
        <v>152.02595456292724</v>
      </c>
      <c r="F104" s="29">
        <f t="shared" si="20"/>
        <v>188.23</v>
      </c>
      <c r="G104" s="29">
        <f t="shared" si="14"/>
        <v>9722.3345721792975</v>
      </c>
      <c r="L104" s="76">
        <f t="shared" si="23"/>
        <v>46327</v>
      </c>
      <c r="M104" s="62">
        <v>91</v>
      </c>
      <c r="N104" s="55">
        <f t="shared" si="15"/>
        <v>681.04519744923141</v>
      </c>
      <c r="O104" s="77">
        <f t="shared" si="18"/>
        <v>2.5</v>
      </c>
      <c r="P104" s="77">
        <f t="shared" si="19"/>
        <v>27.198569623824767</v>
      </c>
      <c r="Q104" s="77">
        <f t="shared" si="21"/>
        <v>29.7</v>
      </c>
      <c r="R104" s="77">
        <f t="shared" si="16"/>
        <v>653.84662782540659</v>
      </c>
    </row>
    <row r="105" spans="1:18" x14ac:dyDescent="0.25">
      <c r="A105" s="27">
        <f t="shared" si="22"/>
        <v>46357</v>
      </c>
      <c r="B105" s="28">
        <v>92</v>
      </c>
      <c r="C105" s="10">
        <f t="shared" si="12"/>
        <v>9722.3345721792975</v>
      </c>
      <c r="D105" s="29">
        <f t="shared" si="13"/>
        <v>35.65</v>
      </c>
      <c r="E105" s="29">
        <f t="shared" si="17"/>
        <v>152.58338306299129</v>
      </c>
      <c r="F105" s="29">
        <f t="shared" si="20"/>
        <v>188.23</v>
      </c>
      <c r="G105" s="29">
        <f t="shared" si="14"/>
        <v>9569.7511891163067</v>
      </c>
      <c r="L105" s="76">
        <f t="shared" si="23"/>
        <v>46357</v>
      </c>
      <c r="M105" s="62">
        <v>92</v>
      </c>
      <c r="N105" s="55">
        <f t="shared" si="15"/>
        <v>653.84662782540659</v>
      </c>
      <c r="O105" s="77">
        <f t="shared" si="18"/>
        <v>2.4</v>
      </c>
      <c r="P105" s="77">
        <f t="shared" si="19"/>
        <v>27.298297712445457</v>
      </c>
      <c r="Q105" s="77">
        <f t="shared" si="21"/>
        <v>29.7</v>
      </c>
      <c r="R105" s="77">
        <f t="shared" si="16"/>
        <v>626.54833011296114</v>
      </c>
    </row>
    <row r="106" spans="1:18" x14ac:dyDescent="0.25">
      <c r="A106" s="27">
        <f t="shared" si="22"/>
        <v>46388</v>
      </c>
      <c r="B106" s="28">
        <v>93</v>
      </c>
      <c r="C106" s="10">
        <f t="shared" si="12"/>
        <v>9569.7511891163067</v>
      </c>
      <c r="D106" s="29">
        <f t="shared" si="13"/>
        <v>35.090000000000003</v>
      </c>
      <c r="E106" s="29">
        <f t="shared" si="17"/>
        <v>153.14285546755559</v>
      </c>
      <c r="F106" s="29">
        <f t="shared" si="20"/>
        <v>188.23</v>
      </c>
      <c r="G106" s="29">
        <f t="shared" si="14"/>
        <v>9416.6083336487518</v>
      </c>
      <c r="L106" s="76">
        <f t="shared" si="23"/>
        <v>46388</v>
      </c>
      <c r="M106" s="62">
        <v>93</v>
      </c>
      <c r="N106" s="55">
        <f t="shared" si="15"/>
        <v>626.54833011296114</v>
      </c>
      <c r="O106" s="77">
        <f t="shared" si="18"/>
        <v>2.2999999999999998</v>
      </c>
      <c r="P106" s="77">
        <f t="shared" si="19"/>
        <v>27.398391470724427</v>
      </c>
      <c r="Q106" s="77">
        <f t="shared" si="21"/>
        <v>29.7</v>
      </c>
      <c r="R106" s="77">
        <f t="shared" si="16"/>
        <v>599.14993864223675</v>
      </c>
    </row>
    <row r="107" spans="1:18" x14ac:dyDescent="0.25">
      <c r="A107" s="27">
        <f t="shared" si="22"/>
        <v>46419</v>
      </c>
      <c r="B107" s="28">
        <v>94</v>
      </c>
      <c r="C107" s="10">
        <f t="shared" si="12"/>
        <v>9416.6083336487518</v>
      </c>
      <c r="D107" s="29">
        <f t="shared" si="13"/>
        <v>34.53</v>
      </c>
      <c r="E107" s="29">
        <f t="shared" si="17"/>
        <v>153.70437927093661</v>
      </c>
      <c r="F107" s="29">
        <f t="shared" si="20"/>
        <v>188.23</v>
      </c>
      <c r="G107" s="29">
        <f t="shared" si="14"/>
        <v>9262.9039543778144</v>
      </c>
      <c r="L107" s="76">
        <f t="shared" si="23"/>
        <v>46419</v>
      </c>
      <c r="M107" s="62">
        <v>94</v>
      </c>
      <c r="N107" s="55">
        <f t="shared" si="15"/>
        <v>599.14993864223675</v>
      </c>
      <c r="O107" s="77">
        <f t="shared" si="18"/>
        <v>2.2000000000000002</v>
      </c>
      <c r="P107" s="77">
        <f t="shared" si="19"/>
        <v>27.498852239450414</v>
      </c>
      <c r="Q107" s="77">
        <f t="shared" si="21"/>
        <v>29.7</v>
      </c>
      <c r="R107" s="77">
        <f t="shared" si="16"/>
        <v>571.65108640278629</v>
      </c>
    </row>
    <row r="108" spans="1:18" x14ac:dyDescent="0.25">
      <c r="A108" s="27">
        <f t="shared" si="22"/>
        <v>46447</v>
      </c>
      <c r="B108" s="28">
        <v>95</v>
      </c>
      <c r="C108" s="10">
        <f t="shared" si="12"/>
        <v>9262.9039543778144</v>
      </c>
      <c r="D108" s="29">
        <f t="shared" si="13"/>
        <v>33.96</v>
      </c>
      <c r="E108" s="29">
        <f t="shared" si="17"/>
        <v>154.26796199493006</v>
      </c>
      <c r="F108" s="29">
        <f t="shared" si="20"/>
        <v>188.23</v>
      </c>
      <c r="G108" s="29">
        <f t="shared" si="14"/>
        <v>9108.6359923828841</v>
      </c>
      <c r="L108" s="76">
        <f t="shared" si="23"/>
        <v>46447</v>
      </c>
      <c r="M108" s="62">
        <v>95</v>
      </c>
      <c r="N108" s="55">
        <f t="shared" si="15"/>
        <v>571.65108640278629</v>
      </c>
      <c r="O108" s="77">
        <f t="shared" si="18"/>
        <v>2.1</v>
      </c>
      <c r="P108" s="77">
        <f t="shared" si="19"/>
        <v>27.599681364328397</v>
      </c>
      <c r="Q108" s="77">
        <f t="shared" si="21"/>
        <v>29.7</v>
      </c>
      <c r="R108" s="77">
        <f t="shared" si="16"/>
        <v>544.05140503845791</v>
      </c>
    </row>
    <row r="109" spans="1:18" x14ac:dyDescent="0.25">
      <c r="A109" s="27">
        <f t="shared" si="22"/>
        <v>46478</v>
      </c>
      <c r="B109" s="28">
        <v>96</v>
      </c>
      <c r="C109" s="10">
        <f t="shared" si="12"/>
        <v>9108.6359923828841</v>
      </c>
      <c r="D109" s="29">
        <f t="shared" si="13"/>
        <v>33.4</v>
      </c>
      <c r="E109" s="29">
        <f t="shared" si="17"/>
        <v>154.83361118891148</v>
      </c>
      <c r="F109" s="29">
        <f t="shared" si="20"/>
        <v>188.23</v>
      </c>
      <c r="G109" s="29">
        <f t="shared" si="14"/>
        <v>8953.8023811939729</v>
      </c>
      <c r="L109" s="76">
        <f t="shared" si="23"/>
        <v>46478</v>
      </c>
      <c r="M109" s="62">
        <v>96</v>
      </c>
      <c r="N109" s="55">
        <f t="shared" si="15"/>
        <v>544.05140503845791</v>
      </c>
      <c r="O109" s="77">
        <f t="shared" si="18"/>
        <v>1.99</v>
      </c>
      <c r="P109" s="77">
        <f t="shared" si="19"/>
        <v>27.700880195997605</v>
      </c>
      <c r="Q109" s="77">
        <f t="shared" si="21"/>
        <v>29.7</v>
      </c>
      <c r="R109" s="77">
        <f t="shared" si="16"/>
        <v>516.35052484246035</v>
      </c>
    </row>
    <row r="110" spans="1:18" x14ac:dyDescent="0.25">
      <c r="A110" s="27">
        <f t="shared" si="22"/>
        <v>46508</v>
      </c>
      <c r="B110" s="28">
        <v>97</v>
      </c>
      <c r="C110" s="10">
        <f t="shared" si="12"/>
        <v>8953.8023811939729</v>
      </c>
      <c r="D110" s="29">
        <f t="shared" si="13"/>
        <v>32.83</v>
      </c>
      <c r="E110" s="29">
        <f t="shared" si="17"/>
        <v>155.40133442993746</v>
      </c>
      <c r="F110" s="29">
        <f t="shared" si="20"/>
        <v>188.23</v>
      </c>
      <c r="G110" s="29">
        <f t="shared" si="14"/>
        <v>8798.4010467640346</v>
      </c>
      <c r="L110" s="76">
        <f t="shared" si="23"/>
        <v>46508</v>
      </c>
      <c r="M110" s="62">
        <v>97</v>
      </c>
      <c r="N110" s="55">
        <f t="shared" si="15"/>
        <v>516.35052484246035</v>
      </c>
      <c r="O110" s="77">
        <f t="shared" si="18"/>
        <v>1.89</v>
      </c>
      <c r="P110" s="77">
        <f t="shared" si="19"/>
        <v>27.802450090049597</v>
      </c>
      <c r="Q110" s="77">
        <f t="shared" si="21"/>
        <v>29.7</v>
      </c>
      <c r="R110" s="77">
        <f t="shared" si="16"/>
        <v>488.54807475241074</v>
      </c>
    </row>
    <row r="111" spans="1:18" x14ac:dyDescent="0.25">
      <c r="A111" s="27">
        <f t="shared" si="22"/>
        <v>46539</v>
      </c>
      <c r="B111" s="28">
        <v>98</v>
      </c>
      <c r="C111" s="10">
        <f t="shared" si="12"/>
        <v>8798.4010467640346</v>
      </c>
      <c r="D111" s="29">
        <f t="shared" si="13"/>
        <v>32.26</v>
      </c>
      <c r="E111" s="29">
        <f t="shared" si="17"/>
        <v>155.97113932284725</v>
      </c>
      <c r="F111" s="29">
        <f t="shared" si="20"/>
        <v>188.23</v>
      </c>
      <c r="G111" s="29">
        <f t="shared" si="14"/>
        <v>8642.4299074411865</v>
      </c>
      <c r="L111" s="76">
        <f t="shared" si="23"/>
        <v>46539</v>
      </c>
      <c r="M111" s="62">
        <v>98</v>
      </c>
      <c r="N111" s="55">
        <f t="shared" si="15"/>
        <v>488.54807475241074</v>
      </c>
      <c r="O111" s="77">
        <f t="shared" si="18"/>
        <v>1.79</v>
      </c>
      <c r="P111" s="77">
        <f t="shared" si="19"/>
        <v>27.904392407046441</v>
      </c>
      <c r="Q111" s="77">
        <f t="shared" si="21"/>
        <v>29.7</v>
      </c>
      <c r="R111" s="77">
        <f t="shared" si="16"/>
        <v>460.64368234536431</v>
      </c>
    </row>
    <row r="112" spans="1:18" x14ac:dyDescent="0.25">
      <c r="A112" s="27">
        <f t="shared" si="22"/>
        <v>46569</v>
      </c>
      <c r="B112" s="28">
        <v>99</v>
      </c>
      <c r="C112" s="10">
        <f t="shared" si="12"/>
        <v>8642.4299074411865</v>
      </c>
      <c r="D112" s="29">
        <f t="shared" si="13"/>
        <v>31.69</v>
      </c>
      <c r="E112" s="29">
        <f t="shared" si="17"/>
        <v>156.54303350036434</v>
      </c>
      <c r="F112" s="29">
        <f t="shared" si="20"/>
        <v>188.23</v>
      </c>
      <c r="G112" s="29">
        <f t="shared" si="14"/>
        <v>8485.8868739408226</v>
      </c>
      <c r="L112" s="76">
        <f t="shared" si="23"/>
        <v>46569</v>
      </c>
      <c r="M112" s="62">
        <v>99</v>
      </c>
      <c r="N112" s="55">
        <f t="shared" si="15"/>
        <v>460.64368234536431</v>
      </c>
      <c r="O112" s="77">
        <f t="shared" si="18"/>
        <v>1.69</v>
      </c>
      <c r="P112" s="77">
        <f t="shared" si="19"/>
        <v>28.006708512538946</v>
      </c>
      <c r="Q112" s="77">
        <f t="shared" si="21"/>
        <v>29.7</v>
      </c>
      <c r="R112" s="77">
        <f t="shared" si="16"/>
        <v>432.63697383282539</v>
      </c>
    </row>
    <row r="113" spans="1:18" x14ac:dyDescent="0.25">
      <c r="A113" s="27">
        <f t="shared" si="22"/>
        <v>46600</v>
      </c>
      <c r="B113" s="28">
        <v>100</v>
      </c>
      <c r="C113" s="10">
        <f t="shared" si="12"/>
        <v>8485.8868739408226</v>
      </c>
      <c r="D113" s="29">
        <f t="shared" si="13"/>
        <v>31.11</v>
      </c>
      <c r="E113" s="29">
        <f t="shared" si="17"/>
        <v>157.11702462319903</v>
      </c>
      <c r="F113" s="29">
        <f t="shared" si="20"/>
        <v>188.23</v>
      </c>
      <c r="G113" s="29">
        <f t="shared" si="14"/>
        <v>8328.7698493176231</v>
      </c>
      <c r="L113" s="76">
        <f t="shared" si="23"/>
        <v>46600</v>
      </c>
      <c r="M113" s="62">
        <v>100</v>
      </c>
      <c r="N113" s="55">
        <f t="shared" si="15"/>
        <v>432.63697383282539</v>
      </c>
      <c r="O113" s="77">
        <f t="shared" si="18"/>
        <v>1.59</v>
      </c>
      <c r="P113" s="77">
        <f t="shared" si="19"/>
        <v>28.109399777084924</v>
      </c>
      <c r="Q113" s="77">
        <f t="shared" si="21"/>
        <v>29.7</v>
      </c>
      <c r="R113" s="77">
        <f t="shared" si="16"/>
        <v>404.52757405574044</v>
      </c>
    </row>
    <row r="114" spans="1:18" x14ac:dyDescent="0.25">
      <c r="A114" s="27">
        <f t="shared" si="22"/>
        <v>46631</v>
      </c>
      <c r="B114" s="28">
        <v>101</v>
      </c>
      <c r="C114" s="10">
        <f t="shared" si="12"/>
        <v>8328.7698493176231</v>
      </c>
      <c r="D114" s="29">
        <f t="shared" si="13"/>
        <v>30.54</v>
      </c>
      <c r="E114" s="29">
        <f t="shared" si="17"/>
        <v>157.69312038015079</v>
      </c>
      <c r="F114" s="29">
        <f t="shared" si="20"/>
        <v>188.23</v>
      </c>
      <c r="G114" s="29">
        <f t="shared" si="14"/>
        <v>8171.0767289374726</v>
      </c>
      <c r="L114" s="76">
        <f t="shared" si="23"/>
        <v>46631</v>
      </c>
      <c r="M114" s="62">
        <v>101</v>
      </c>
      <c r="N114" s="55">
        <f t="shared" si="15"/>
        <v>404.52757405574044</v>
      </c>
      <c r="O114" s="77">
        <f t="shared" si="18"/>
        <v>1.48</v>
      </c>
      <c r="P114" s="77">
        <f t="shared" si="19"/>
        <v>28.212467576267567</v>
      </c>
      <c r="Q114" s="77">
        <f t="shared" si="21"/>
        <v>29.7</v>
      </c>
      <c r="R114" s="77">
        <f t="shared" si="16"/>
        <v>376.31510647947289</v>
      </c>
    </row>
    <row r="115" spans="1:18" x14ac:dyDescent="0.25">
      <c r="A115" s="27">
        <f t="shared" si="22"/>
        <v>46661</v>
      </c>
      <c r="B115" s="28">
        <v>102</v>
      </c>
      <c r="C115" s="10">
        <f t="shared" si="12"/>
        <v>8171.0767289374726</v>
      </c>
      <c r="D115" s="29">
        <f t="shared" si="13"/>
        <v>29.96</v>
      </c>
      <c r="E115" s="29">
        <f t="shared" si="17"/>
        <v>158.27132848821131</v>
      </c>
      <c r="F115" s="29">
        <f t="shared" si="20"/>
        <v>188.23</v>
      </c>
      <c r="G115" s="29">
        <f t="shared" si="14"/>
        <v>8012.8054004492615</v>
      </c>
      <c r="L115" s="76">
        <f t="shared" si="23"/>
        <v>46661</v>
      </c>
      <c r="M115" s="62">
        <v>102</v>
      </c>
      <c r="N115" s="55">
        <f t="shared" si="15"/>
        <v>376.31510647947289</v>
      </c>
      <c r="O115" s="77">
        <f t="shared" si="18"/>
        <v>1.38</v>
      </c>
      <c r="P115" s="77">
        <f t="shared" si="19"/>
        <v>28.31591329071388</v>
      </c>
      <c r="Q115" s="77">
        <f t="shared" si="21"/>
        <v>29.7</v>
      </c>
      <c r="R115" s="77">
        <f t="shared" si="16"/>
        <v>347.99919318875902</v>
      </c>
    </row>
    <row r="116" spans="1:18" x14ac:dyDescent="0.25">
      <c r="A116" s="27">
        <f t="shared" si="22"/>
        <v>46692</v>
      </c>
      <c r="B116" s="28">
        <v>103</v>
      </c>
      <c r="C116" s="10">
        <f t="shared" si="12"/>
        <v>8012.8054004492615</v>
      </c>
      <c r="D116" s="29">
        <f t="shared" si="13"/>
        <v>29.38</v>
      </c>
      <c r="E116" s="29">
        <f t="shared" si="17"/>
        <v>158.85165669266809</v>
      </c>
      <c r="F116" s="29">
        <f t="shared" si="20"/>
        <v>188.23</v>
      </c>
      <c r="G116" s="29">
        <f t="shared" si="14"/>
        <v>7853.9537437565932</v>
      </c>
      <c r="L116" s="76">
        <f t="shared" si="23"/>
        <v>46692</v>
      </c>
      <c r="M116" s="62">
        <v>103</v>
      </c>
      <c r="N116" s="55">
        <f t="shared" si="15"/>
        <v>347.99919318875902</v>
      </c>
      <c r="O116" s="77">
        <f t="shared" si="18"/>
        <v>1.28</v>
      </c>
      <c r="P116" s="77">
        <f t="shared" si="19"/>
        <v>28.419738306113164</v>
      </c>
      <c r="Q116" s="77">
        <f t="shared" si="21"/>
        <v>29.7</v>
      </c>
      <c r="R116" s="77">
        <f t="shared" si="16"/>
        <v>319.57945488264585</v>
      </c>
    </row>
    <row r="117" spans="1:18" x14ac:dyDescent="0.25">
      <c r="A117" s="27">
        <f t="shared" si="22"/>
        <v>46722</v>
      </c>
      <c r="B117" s="28">
        <v>104</v>
      </c>
      <c r="C117" s="10">
        <f t="shared" si="12"/>
        <v>7853.9537437565932</v>
      </c>
      <c r="D117" s="29">
        <f t="shared" si="13"/>
        <v>28.8</v>
      </c>
      <c r="E117" s="29">
        <f t="shared" si="17"/>
        <v>159.43411276720786</v>
      </c>
      <c r="F117" s="29">
        <f t="shared" si="20"/>
        <v>188.23</v>
      </c>
      <c r="G117" s="29">
        <f t="shared" si="14"/>
        <v>7694.5196309893854</v>
      </c>
      <c r="L117" s="76">
        <f t="shared" si="23"/>
        <v>46722</v>
      </c>
      <c r="M117" s="62">
        <v>104</v>
      </c>
      <c r="N117" s="55">
        <f t="shared" si="15"/>
        <v>319.57945488264585</v>
      </c>
      <c r="O117" s="77">
        <f t="shared" si="18"/>
        <v>1.17</v>
      </c>
      <c r="P117" s="77">
        <f t="shared" si="19"/>
        <v>28.523944013235582</v>
      </c>
      <c r="Q117" s="77">
        <f t="shared" si="21"/>
        <v>29.7</v>
      </c>
      <c r="R117" s="77">
        <f t="shared" si="16"/>
        <v>291.05551086941028</v>
      </c>
    </row>
    <row r="118" spans="1:18" x14ac:dyDescent="0.25">
      <c r="A118" s="27">
        <f t="shared" si="22"/>
        <v>46753</v>
      </c>
      <c r="B118" s="28">
        <v>105</v>
      </c>
      <c r="C118" s="10">
        <f t="shared" si="12"/>
        <v>7694.5196309893854</v>
      </c>
      <c r="D118" s="29">
        <f t="shared" si="13"/>
        <v>28.21</v>
      </c>
      <c r="E118" s="29">
        <f t="shared" si="17"/>
        <v>160.01870451402098</v>
      </c>
      <c r="F118" s="29">
        <f t="shared" si="20"/>
        <v>188.23</v>
      </c>
      <c r="G118" s="29">
        <f t="shared" si="14"/>
        <v>7534.5009264753644</v>
      </c>
      <c r="L118" s="76">
        <f t="shared" si="23"/>
        <v>46753</v>
      </c>
      <c r="M118" s="62">
        <v>105</v>
      </c>
      <c r="N118" s="55">
        <f t="shared" si="15"/>
        <v>291.05551086941028</v>
      </c>
      <c r="O118" s="77">
        <f t="shared" si="18"/>
        <v>1.07</v>
      </c>
      <c r="P118" s="77">
        <f t="shared" si="19"/>
        <v>28.628531807950779</v>
      </c>
      <c r="Q118" s="77">
        <f t="shared" si="21"/>
        <v>29.7</v>
      </c>
      <c r="R118" s="77">
        <f t="shared" si="16"/>
        <v>262.42697906145952</v>
      </c>
    </row>
    <row r="119" spans="1:18" x14ac:dyDescent="0.25">
      <c r="A119" s="27">
        <f t="shared" si="22"/>
        <v>46784</v>
      </c>
      <c r="B119" s="28">
        <v>106</v>
      </c>
      <c r="C119" s="10">
        <f t="shared" si="12"/>
        <v>7534.5009264753644</v>
      </c>
      <c r="D119" s="29">
        <f t="shared" si="13"/>
        <v>27.63</v>
      </c>
      <c r="E119" s="29">
        <f t="shared" si="17"/>
        <v>160.60543976390571</v>
      </c>
      <c r="F119" s="29">
        <f t="shared" si="20"/>
        <v>188.23</v>
      </c>
      <c r="G119" s="29">
        <f t="shared" si="14"/>
        <v>7373.8954867114589</v>
      </c>
      <c r="L119" s="76">
        <f t="shared" si="23"/>
        <v>46784</v>
      </c>
      <c r="M119" s="62">
        <v>106</v>
      </c>
      <c r="N119" s="55">
        <f t="shared" si="15"/>
        <v>262.42697906145952</v>
      </c>
      <c r="O119" s="77">
        <f t="shared" si="18"/>
        <v>0.96</v>
      </c>
      <c r="P119" s="77">
        <f t="shared" si="19"/>
        <v>28.733503091246597</v>
      </c>
      <c r="Q119" s="77">
        <f t="shared" si="21"/>
        <v>29.7</v>
      </c>
      <c r="R119" s="77">
        <f t="shared" si="16"/>
        <v>233.69347597021292</v>
      </c>
    </row>
    <row r="120" spans="1:18" x14ac:dyDescent="0.25">
      <c r="A120" s="27">
        <f t="shared" si="22"/>
        <v>46813</v>
      </c>
      <c r="B120" s="28">
        <v>107</v>
      </c>
      <c r="C120" s="10">
        <f t="shared" si="12"/>
        <v>7373.8954867114589</v>
      </c>
      <c r="D120" s="29">
        <f t="shared" si="13"/>
        <v>27.04</v>
      </c>
      <c r="E120" s="29">
        <f t="shared" si="17"/>
        <v>161.19432637637334</v>
      </c>
      <c r="F120" s="29">
        <f t="shared" si="20"/>
        <v>188.23</v>
      </c>
      <c r="G120" s="29">
        <f t="shared" si="14"/>
        <v>7212.7011603350857</v>
      </c>
      <c r="L120" s="76">
        <f t="shared" si="23"/>
        <v>46813</v>
      </c>
      <c r="M120" s="62">
        <v>107</v>
      </c>
      <c r="N120" s="55">
        <f t="shared" si="15"/>
        <v>233.69347597021292</v>
      </c>
      <c r="O120" s="77">
        <f t="shared" si="18"/>
        <v>0.86</v>
      </c>
      <c r="P120" s="77">
        <f t="shared" si="19"/>
        <v>28.838859269247834</v>
      </c>
      <c r="Q120" s="77">
        <f t="shared" si="21"/>
        <v>29.7</v>
      </c>
      <c r="R120" s="77">
        <f t="shared" si="16"/>
        <v>204.8546167009651</v>
      </c>
    </row>
    <row r="121" spans="1:18" x14ac:dyDescent="0.25">
      <c r="A121" s="27">
        <f t="shared" si="22"/>
        <v>46844</v>
      </c>
      <c r="B121" s="28">
        <v>108</v>
      </c>
      <c r="C121" s="10">
        <f t="shared" si="12"/>
        <v>7212.7011603350857</v>
      </c>
      <c r="D121" s="29">
        <f t="shared" si="13"/>
        <v>26.45</v>
      </c>
      <c r="E121" s="29">
        <f t="shared" si="17"/>
        <v>161.7853722397534</v>
      </c>
      <c r="F121" s="29">
        <f t="shared" si="20"/>
        <v>188.23</v>
      </c>
      <c r="G121" s="29">
        <f t="shared" si="14"/>
        <v>7050.9157880953326</v>
      </c>
      <c r="L121" s="76">
        <f t="shared" si="23"/>
        <v>46844</v>
      </c>
      <c r="M121" s="62">
        <v>108</v>
      </c>
      <c r="N121" s="55">
        <f t="shared" si="15"/>
        <v>204.8546167009651</v>
      </c>
      <c r="O121" s="77">
        <f t="shared" si="18"/>
        <v>0.75</v>
      </c>
      <c r="P121" s="77">
        <f t="shared" si="19"/>
        <v>28.944601753235077</v>
      </c>
      <c r="Q121" s="77">
        <f t="shared" si="21"/>
        <v>29.7</v>
      </c>
      <c r="R121" s="77">
        <f t="shared" si="16"/>
        <v>175.91001494773002</v>
      </c>
    </row>
    <row r="122" spans="1:18" x14ac:dyDescent="0.25">
      <c r="A122" s="27">
        <f t="shared" si="22"/>
        <v>46874</v>
      </c>
      <c r="B122" s="28">
        <v>109</v>
      </c>
      <c r="C122" s="10">
        <f t="shared" si="12"/>
        <v>7050.9157880953326</v>
      </c>
      <c r="D122" s="29">
        <f t="shared" si="13"/>
        <v>25.85</v>
      </c>
      <c r="E122" s="29">
        <f t="shared" si="17"/>
        <v>162.37858527129916</v>
      </c>
      <c r="F122" s="29">
        <f t="shared" si="20"/>
        <v>188.23</v>
      </c>
      <c r="G122" s="29">
        <f t="shared" si="14"/>
        <v>6888.5372028240336</v>
      </c>
      <c r="L122" s="76">
        <f t="shared" si="23"/>
        <v>46874</v>
      </c>
      <c r="M122" s="62">
        <v>109</v>
      </c>
      <c r="N122" s="55">
        <f t="shared" si="15"/>
        <v>175.91001494773002</v>
      </c>
      <c r="O122" s="77">
        <f t="shared" si="18"/>
        <v>0.65</v>
      </c>
      <c r="P122" s="77">
        <f t="shared" si="19"/>
        <v>29.050731959663608</v>
      </c>
      <c r="Q122" s="77">
        <f t="shared" si="21"/>
        <v>29.7</v>
      </c>
      <c r="R122" s="77">
        <f t="shared" si="16"/>
        <v>146.85928298806641</v>
      </c>
    </row>
    <row r="123" spans="1:18" x14ac:dyDescent="0.25">
      <c r="A123" s="27">
        <f t="shared" si="22"/>
        <v>46905</v>
      </c>
      <c r="B123" s="28">
        <v>110</v>
      </c>
      <c r="C123" s="10">
        <f t="shared" si="12"/>
        <v>6888.5372028240336</v>
      </c>
      <c r="D123" s="29">
        <f t="shared" si="13"/>
        <v>25.26</v>
      </c>
      <c r="E123" s="29">
        <f t="shared" si="17"/>
        <v>162.97397341729391</v>
      </c>
      <c r="F123" s="29">
        <f t="shared" si="20"/>
        <v>188.23</v>
      </c>
      <c r="G123" s="29">
        <f t="shared" si="14"/>
        <v>6725.56322940674</v>
      </c>
      <c r="L123" s="76">
        <f t="shared" si="23"/>
        <v>46905</v>
      </c>
      <c r="M123" s="62">
        <v>110</v>
      </c>
      <c r="N123" s="55">
        <f t="shared" si="15"/>
        <v>146.85928298806641</v>
      </c>
      <c r="O123" s="77">
        <f t="shared" si="18"/>
        <v>0.54</v>
      </c>
      <c r="P123" s="77">
        <f t="shared" si="19"/>
        <v>29.157251310182371</v>
      </c>
      <c r="Q123" s="77">
        <f t="shared" si="21"/>
        <v>29.7</v>
      </c>
      <c r="R123" s="77">
        <f t="shared" si="16"/>
        <v>117.70203167788404</v>
      </c>
    </row>
    <row r="124" spans="1:18" x14ac:dyDescent="0.25">
      <c r="A124" s="27">
        <f t="shared" si="22"/>
        <v>46935</v>
      </c>
      <c r="B124" s="28">
        <v>111</v>
      </c>
      <c r="C124" s="10">
        <f t="shared" si="12"/>
        <v>6725.56322940674</v>
      </c>
      <c r="D124" s="29">
        <f t="shared" si="13"/>
        <v>24.66</v>
      </c>
      <c r="E124" s="29">
        <f t="shared" si="17"/>
        <v>163.57154465315733</v>
      </c>
      <c r="F124" s="29">
        <f t="shared" si="20"/>
        <v>188.23</v>
      </c>
      <c r="G124" s="29">
        <f t="shared" si="14"/>
        <v>6561.9916847535824</v>
      </c>
      <c r="L124" s="76">
        <f t="shared" si="23"/>
        <v>46935</v>
      </c>
      <c r="M124" s="62">
        <v>111</v>
      </c>
      <c r="N124" s="55">
        <f t="shared" si="15"/>
        <v>117.70203167788404</v>
      </c>
      <c r="O124" s="77">
        <f t="shared" si="18"/>
        <v>0.43</v>
      </c>
      <c r="P124" s="77">
        <f t="shared" si="19"/>
        <v>29.264161231653041</v>
      </c>
      <c r="Q124" s="77">
        <f t="shared" si="21"/>
        <v>29.7</v>
      </c>
      <c r="R124" s="77">
        <f t="shared" si="16"/>
        <v>88.437870446230988</v>
      </c>
    </row>
    <row r="125" spans="1:18" x14ac:dyDescent="0.25">
      <c r="A125" s="27">
        <f t="shared" si="22"/>
        <v>46966</v>
      </c>
      <c r="B125" s="28">
        <v>112</v>
      </c>
      <c r="C125" s="10">
        <f t="shared" si="12"/>
        <v>6561.9916847535824</v>
      </c>
      <c r="D125" s="29">
        <f t="shared" si="13"/>
        <v>24.06</v>
      </c>
      <c r="E125" s="29">
        <f t="shared" si="17"/>
        <v>164.17130698355223</v>
      </c>
      <c r="F125" s="29">
        <f t="shared" si="20"/>
        <v>188.23</v>
      </c>
      <c r="G125" s="29">
        <f t="shared" si="14"/>
        <v>6397.8203777700301</v>
      </c>
      <c r="L125" s="76">
        <f t="shared" si="23"/>
        <v>46966</v>
      </c>
      <c r="M125" s="62">
        <v>112</v>
      </c>
      <c r="N125" s="55">
        <f t="shared" si="15"/>
        <v>88.437870446230988</v>
      </c>
      <c r="O125" s="77">
        <f t="shared" si="18"/>
        <v>0.32</v>
      </c>
      <c r="P125" s="77">
        <f t="shared" si="19"/>
        <v>29.371463156169103</v>
      </c>
      <c r="Q125" s="77">
        <f t="shared" si="21"/>
        <v>29.7</v>
      </c>
      <c r="R125" s="77">
        <f t="shared" si="16"/>
        <v>59.066407290061889</v>
      </c>
    </row>
    <row r="126" spans="1:18" x14ac:dyDescent="0.25">
      <c r="A126" s="27">
        <f t="shared" si="22"/>
        <v>46997</v>
      </c>
      <c r="B126" s="28">
        <v>113</v>
      </c>
      <c r="C126" s="10">
        <f t="shared" si="12"/>
        <v>6397.8203777700301</v>
      </c>
      <c r="D126" s="29">
        <f t="shared" si="13"/>
        <v>23.46</v>
      </c>
      <c r="E126" s="29">
        <f t="shared" si="17"/>
        <v>164.77326844249194</v>
      </c>
      <c r="F126" s="29">
        <f t="shared" si="20"/>
        <v>188.23</v>
      </c>
      <c r="G126" s="29">
        <f t="shared" si="14"/>
        <v>6233.0471093275382</v>
      </c>
      <c r="L126" s="76">
        <f t="shared" si="23"/>
        <v>46997</v>
      </c>
      <c r="M126" s="62">
        <v>113</v>
      </c>
      <c r="N126" s="55">
        <f t="shared" si="15"/>
        <v>59.066407290061889</v>
      </c>
      <c r="O126" s="77">
        <f t="shared" si="18"/>
        <v>0.22</v>
      </c>
      <c r="P126" s="77">
        <f t="shared" si="19"/>
        <v>29.479158521075053</v>
      </c>
      <c r="Q126" s="77">
        <f t="shared" si="21"/>
        <v>29.7</v>
      </c>
      <c r="R126" s="77">
        <f t="shared" si="16"/>
        <v>29.587248768986836</v>
      </c>
    </row>
    <row r="127" spans="1:18" x14ac:dyDescent="0.25">
      <c r="A127" s="27">
        <f t="shared" si="22"/>
        <v>47027</v>
      </c>
      <c r="B127" s="28">
        <v>114</v>
      </c>
      <c r="C127" s="10">
        <f t="shared" si="12"/>
        <v>6233.0471093275382</v>
      </c>
      <c r="D127" s="29">
        <f t="shared" si="13"/>
        <v>22.85</v>
      </c>
      <c r="E127" s="29">
        <f t="shared" si="17"/>
        <v>165.37743709344772</v>
      </c>
      <c r="F127" s="29">
        <f t="shared" si="20"/>
        <v>188.23</v>
      </c>
      <c r="G127" s="29">
        <f t="shared" si="14"/>
        <v>6067.6696722340903</v>
      </c>
      <c r="L127" s="76">
        <f t="shared" si="23"/>
        <v>47027</v>
      </c>
      <c r="M127" s="62">
        <v>114</v>
      </c>
      <c r="N127" s="55">
        <f t="shared" si="15"/>
        <v>29.587248768986836</v>
      </c>
      <c r="O127" s="77">
        <f t="shared" si="18"/>
        <v>0.11</v>
      </c>
      <c r="P127" s="77">
        <f t="shared" si="19"/>
        <v>29.587248768985663</v>
      </c>
      <c r="Q127" s="77">
        <f t="shared" si="21"/>
        <v>29.7</v>
      </c>
      <c r="R127" s="77">
        <f t="shared" si="16"/>
        <v>1.1723955140041653E-12</v>
      </c>
    </row>
    <row r="128" spans="1:18" x14ac:dyDescent="0.25">
      <c r="A128" s="27"/>
      <c r="B128" s="28"/>
      <c r="C128" s="10"/>
      <c r="D128" s="29"/>
      <c r="E128" s="29"/>
      <c r="F128" s="29"/>
      <c r="G128" s="29"/>
      <c r="L128" s="76"/>
      <c r="M128" s="62"/>
      <c r="N128" s="55"/>
      <c r="O128" s="77"/>
      <c r="P128" s="77"/>
      <c r="Q128" s="77"/>
      <c r="R128" s="77"/>
    </row>
    <row r="129" spans="1:18" x14ac:dyDescent="0.25">
      <c r="A129" s="27"/>
      <c r="B129" s="28"/>
      <c r="C129" s="10"/>
      <c r="D129" s="29"/>
      <c r="E129" s="29"/>
      <c r="F129" s="29"/>
      <c r="G129" s="29"/>
      <c r="L129" s="76"/>
      <c r="M129" s="62"/>
      <c r="N129" s="55"/>
      <c r="O129" s="77"/>
      <c r="P129" s="77"/>
      <c r="Q129" s="77"/>
      <c r="R129" s="77"/>
    </row>
    <row r="130" spans="1:18" x14ac:dyDescent="0.25">
      <c r="A130" s="27"/>
      <c r="B130" s="28"/>
      <c r="C130" s="10"/>
      <c r="D130" s="29"/>
      <c r="E130" s="29"/>
      <c r="F130" s="29"/>
      <c r="G130" s="29"/>
      <c r="L130" s="76"/>
      <c r="M130" s="62"/>
      <c r="N130" s="55"/>
      <c r="O130" s="77"/>
      <c r="P130" s="77"/>
      <c r="Q130" s="77"/>
      <c r="R130" s="77"/>
    </row>
    <row r="131" spans="1:18" x14ac:dyDescent="0.25">
      <c r="A131" s="27"/>
      <c r="B131" s="28"/>
      <c r="C131" s="10"/>
      <c r="D131" s="29"/>
      <c r="E131" s="29"/>
      <c r="F131" s="29"/>
      <c r="G131" s="29"/>
      <c r="L131" s="76"/>
      <c r="M131" s="62"/>
      <c r="N131" s="55"/>
      <c r="O131" s="77"/>
      <c r="P131" s="77"/>
      <c r="Q131" s="77"/>
      <c r="R131" s="77"/>
    </row>
    <row r="132" spans="1:18" x14ac:dyDescent="0.25">
      <c r="A132" s="27"/>
      <c r="B132" s="28"/>
      <c r="C132" s="10"/>
      <c r="D132" s="29"/>
      <c r="E132" s="29"/>
      <c r="F132" s="29"/>
      <c r="G132" s="29"/>
      <c r="L132" s="76"/>
      <c r="M132" s="62"/>
      <c r="N132" s="55"/>
      <c r="O132" s="77"/>
      <c r="P132" s="77"/>
      <c r="Q132" s="77"/>
      <c r="R132" s="77"/>
    </row>
    <row r="133" spans="1:18" x14ac:dyDescent="0.25">
      <c r="A133" s="27"/>
      <c r="B133" s="28"/>
      <c r="C133" s="10"/>
      <c r="D133" s="29"/>
      <c r="E133" s="29"/>
      <c r="F133" s="29"/>
      <c r="G133" s="29"/>
      <c r="L133" s="76"/>
      <c r="M133" s="62"/>
      <c r="N133" s="55"/>
      <c r="O133" s="77"/>
      <c r="P133" s="77"/>
      <c r="Q133" s="77"/>
      <c r="R133" s="7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R133"/>
  <sheetViews>
    <sheetView workbookViewId="0">
      <selection activeCell="N41" sqref="N41"/>
    </sheetView>
  </sheetViews>
  <sheetFormatPr defaultRowHeight="15" x14ac:dyDescent="0.25"/>
  <cols>
    <col min="1" max="1" width="9.140625" style="49"/>
    <col min="2" max="2" width="7.85546875" style="49" customWidth="1"/>
    <col min="3" max="3" width="14.7109375" style="49" customWidth="1"/>
    <col min="4" max="4" width="14.28515625" style="49" customWidth="1"/>
    <col min="5" max="7" width="14.7109375" style="49" customWidth="1"/>
    <col min="8" max="11" width="9.140625" style="49"/>
    <col min="12" max="12" width="9.140625" style="65"/>
    <col min="13" max="13" width="7.85546875" style="65" customWidth="1"/>
    <col min="14" max="14" width="14.7109375" style="65" customWidth="1"/>
    <col min="15" max="15" width="14.28515625" style="65" customWidth="1"/>
    <col min="16" max="18" width="14.7109375" style="65" customWidth="1"/>
    <col min="19" max="16384" width="9.140625" style="49"/>
  </cols>
  <sheetData>
    <row r="1" spans="1:18" x14ac:dyDescent="0.25">
      <c r="A1" s="4"/>
      <c r="B1" s="4"/>
      <c r="C1" s="4"/>
      <c r="D1" s="4"/>
      <c r="E1" s="4"/>
      <c r="F1" s="4"/>
      <c r="G1" s="5"/>
      <c r="L1" s="51"/>
      <c r="M1" s="51"/>
      <c r="N1" s="51"/>
      <c r="O1" s="51"/>
      <c r="P1" s="51"/>
      <c r="Q1" s="51"/>
      <c r="R1" s="52"/>
    </row>
    <row r="2" spans="1:18" x14ac:dyDescent="0.25">
      <c r="A2" s="4"/>
      <c r="B2" s="4"/>
      <c r="C2" s="4"/>
      <c r="D2" s="4"/>
      <c r="E2" s="4"/>
      <c r="F2" s="6"/>
      <c r="G2" s="7"/>
      <c r="L2" s="51"/>
      <c r="M2" s="51"/>
      <c r="N2" s="51"/>
      <c r="O2" s="51"/>
      <c r="P2" s="51"/>
      <c r="Q2" s="62"/>
      <c r="R2" s="53"/>
    </row>
    <row r="3" spans="1:18" x14ac:dyDescent="0.25">
      <c r="A3" s="4"/>
      <c r="B3" s="4"/>
      <c r="C3" s="4"/>
      <c r="D3" s="4"/>
      <c r="E3" s="4"/>
      <c r="F3" s="6"/>
      <c r="G3" s="7"/>
      <c r="L3" s="51"/>
      <c r="M3" s="51"/>
      <c r="N3" s="51"/>
      <c r="O3" s="51"/>
      <c r="P3" s="51"/>
      <c r="Q3" s="62"/>
      <c r="R3" s="53"/>
    </row>
    <row r="4" spans="1:18" ht="21" x14ac:dyDescent="0.35">
      <c r="A4" s="4"/>
      <c r="B4" s="8" t="str">
        <f>"Kapitalikomponendi annuiteetmaksegraafik - "&amp;'Lisa 3'!D6</f>
        <v>Kapitalikomponendi annuiteetmaksegraafik - Vabaduse plats 2, Viljandi linn</v>
      </c>
      <c r="C4" s="4"/>
      <c r="D4" s="4"/>
      <c r="E4" s="9"/>
      <c r="F4" s="10"/>
      <c r="G4" s="4"/>
      <c r="K4" s="45"/>
      <c r="L4" s="51"/>
      <c r="M4" s="54" t="s">
        <v>54</v>
      </c>
      <c r="N4" s="51"/>
      <c r="O4" s="51"/>
      <c r="P4" s="62"/>
      <c r="Q4" s="55"/>
      <c r="R4" s="51"/>
    </row>
    <row r="5" spans="1:18" x14ac:dyDescent="0.25">
      <c r="A5" s="4"/>
      <c r="B5" s="4"/>
      <c r="C5" s="4"/>
      <c r="D5" s="4"/>
      <c r="E5" s="4"/>
      <c r="F5" s="10"/>
      <c r="G5" s="4"/>
      <c r="K5" s="43"/>
      <c r="L5" s="51"/>
      <c r="M5" s="51"/>
      <c r="N5" s="51"/>
      <c r="O5" s="51"/>
      <c r="P5" s="51"/>
      <c r="Q5" s="55"/>
      <c r="R5" s="51"/>
    </row>
    <row r="6" spans="1:18" x14ac:dyDescent="0.25">
      <c r="A6" s="4"/>
      <c r="B6" s="11" t="s">
        <v>31</v>
      </c>
      <c r="C6" s="12"/>
      <c r="D6" s="13"/>
      <c r="E6" s="14">
        <v>43586</v>
      </c>
      <c r="F6" s="15"/>
      <c r="G6" s="4"/>
      <c r="K6" s="31"/>
      <c r="L6" s="51"/>
      <c r="M6" s="56" t="s">
        <v>31</v>
      </c>
      <c r="N6" s="57"/>
      <c r="O6" s="58"/>
      <c r="P6" s="59">
        <f>E6</f>
        <v>43586</v>
      </c>
      <c r="Q6" s="60"/>
      <c r="R6" s="51"/>
    </row>
    <row r="7" spans="1:18" x14ac:dyDescent="0.25">
      <c r="A7" s="4"/>
      <c r="B7" s="16" t="s">
        <v>32</v>
      </c>
      <c r="C7" s="28"/>
      <c r="E7" s="17">
        <v>114</v>
      </c>
      <c r="F7" s="18" t="s">
        <v>21</v>
      </c>
      <c r="K7" s="33"/>
      <c r="L7" s="51"/>
      <c r="M7" s="61" t="s">
        <v>32</v>
      </c>
      <c r="N7" s="62"/>
      <c r="P7" s="63">
        <f t="shared" ref="P7:P10" si="0">E7</f>
        <v>114</v>
      </c>
      <c r="Q7" s="64" t="s">
        <v>21</v>
      </c>
    </row>
    <row r="8" spans="1:18" x14ac:dyDescent="0.25">
      <c r="A8" s="4"/>
      <c r="B8" s="16" t="s">
        <v>36</v>
      </c>
      <c r="C8" s="28"/>
      <c r="D8" s="42">
        <f>E6-1</f>
        <v>43585</v>
      </c>
      <c r="E8" s="46">
        <v>2790.6180662748916</v>
      </c>
      <c r="F8" s="18" t="s">
        <v>34</v>
      </c>
      <c r="K8" s="33"/>
      <c r="L8" s="51"/>
      <c r="M8" s="61" t="s">
        <v>36</v>
      </c>
      <c r="N8" s="62"/>
      <c r="O8" s="66">
        <f>P6-1</f>
        <v>43585</v>
      </c>
      <c r="P8" s="78">
        <f t="shared" si="0"/>
        <v>2790.6180662748916</v>
      </c>
      <c r="Q8" s="64" t="s">
        <v>34</v>
      </c>
    </row>
    <row r="9" spans="1:18" x14ac:dyDescent="0.25">
      <c r="A9" s="4"/>
      <c r="B9" s="16" t="s">
        <v>37</v>
      </c>
      <c r="C9" s="28"/>
      <c r="D9" s="42">
        <f>EDATE(D8,E7)</f>
        <v>47056</v>
      </c>
      <c r="E9" s="30">
        <v>0</v>
      </c>
      <c r="F9" s="18" t="s">
        <v>34</v>
      </c>
      <c r="G9" s="47"/>
      <c r="K9" s="33"/>
      <c r="L9" s="51"/>
      <c r="M9" s="61" t="s">
        <v>37</v>
      </c>
      <c r="N9" s="62"/>
      <c r="O9" s="66">
        <f>EDATE(O8,P7)</f>
        <v>47056</v>
      </c>
      <c r="P9" s="67">
        <f t="shared" si="0"/>
        <v>0</v>
      </c>
      <c r="Q9" s="64" t="s">
        <v>34</v>
      </c>
      <c r="R9" s="68"/>
    </row>
    <row r="10" spans="1:18" x14ac:dyDescent="0.25">
      <c r="A10" s="4"/>
      <c r="B10" s="20" t="s">
        <v>48</v>
      </c>
      <c r="C10" s="21"/>
      <c r="D10" s="22"/>
      <c r="E10" s="50">
        <v>4.3999999999999997E-2</v>
      </c>
      <c r="F10" s="23"/>
      <c r="G10" s="24"/>
      <c r="K10" s="33"/>
      <c r="L10" s="51"/>
      <c r="M10" s="69" t="s">
        <v>48</v>
      </c>
      <c r="N10" s="70"/>
      <c r="O10" s="71"/>
      <c r="P10" s="72">
        <f t="shared" si="0"/>
        <v>4.3999999999999997E-2</v>
      </c>
      <c r="Q10" s="73"/>
      <c r="R10" s="51"/>
    </row>
    <row r="11" spans="1:18" x14ac:dyDescent="0.25">
      <c r="A11" s="4"/>
      <c r="B11" s="17"/>
      <c r="C11" s="28"/>
      <c r="E11" s="25"/>
      <c r="F11" s="17"/>
      <c r="G11" s="24"/>
      <c r="K11" s="33"/>
      <c r="L11" s="51"/>
      <c r="M11" s="63"/>
      <c r="N11" s="62"/>
      <c r="P11" s="74"/>
      <c r="Q11" s="63"/>
      <c r="R11" s="51"/>
    </row>
    <row r="12" spans="1:18" x14ac:dyDescent="0.25">
      <c r="K12" s="33"/>
    </row>
    <row r="13" spans="1:18" ht="15.75" thickBot="1" x14ac:dyDescent="0.3">
      <c r="A13" s="26" t="s">
        <v>38</v>
      </c>
      <c r="B13" s="26" t="s">
        <v>39</v>
      </c>
      <c r="C13" s="26" t="s">
        <v>40</v>
      </c>
      <c r="D13" s="26" t="s">
        <v>41</v>
      </c>
      <c r="E13" s="26" t="s">
        <v>42</v>
      </c>
      <c r="F13" s="26" t="s">
        <v>43</v>
      </c>
      <c r="G13" s="26" t="s">
        <v>44</v>
      </c>
      <c r="K13" s="33"/>
      <c r="L13" s="75" t="s">
        <v>38</v>
      </c>
      <c r="M13" s="75" t="s">
        <v>39</v>
      </c>
      <c r="N13" s="75" t="s">
        <v>40</v>
      </c>
      <c r="O13" s="75" t="s">
        <v>41</v>
      </c>
      <c r="P13" s="75" t="s">
        <v>42</v>
      </c>
      <c r="Q13" s="75" t="s">
        <v>43</v>
      </c>
      <c r="R13" s="75" t="s">
        <v>44</v>
      </c>
    </row>
    <row r="14" spans="1:18" x14ac:dyDescent="0.25">
      <c r="A14" s="27">
        <f>E6</f>
        <v>43586</v>
      </c>
      <c r="B14" s="28">
        <v>1</v>
      </c>
      <c r="C14" s="10">
        <f>E8</f>
        <v>2790.6180662748916</v>
      </c>
      <c r="D14" s="29">
        <f>ROUND(C14*$E$10/12,2)</f>
        <v>10.23</v>
      </c>
      <c r="E14" s="29">
        <f>PPMT($E$10/12,B14,$E$7,-$E$8,$E$9,0)</f>
        <v>19.762567812084978</v>
      </c>
      <c r="F14" s="29">
        <f>ROUND(PMT($E$10/12,E7,-E8,E9),2)</f>
        <v>29.99</v>
      </c>
      <c r="G14" s="29">
        <f>C14-E14</f>
        <v>2770.8554984628067</v>
      </c>
      <c r="K14" s="33"/>
      <c r="L14" s="76">
        <f>P6</f>
        <v>43586</v>
      </c>
      <c r="M14" s="62">
        <v>1</v>
      </c>
      <c r="N14" s="55">
        <f>P8</f>
        <v>2790.6180662748916</v>
      </c>
      <c r="O14" s="77">
        <f>ROUND(N14*$P$10/12,2)</f>
        <v>10.23</v>
      </c>
      <c r="P14" s="77">
        <f>PPMT($P$10/12,M14,$P$7,-$P$8,$P$9,0)</f>
        <v>19.762567812084978</v>
      </c>
      <c r="Q14" s="77">
        <f>ROUND(PMT($P$10/12,P7,-P8,P9),2)</f>
        <v>29.99</v>
      </c>
      <c r="R14" s="77">
        <f>N14-P14</f>
        <v>2770.8554984628067</v>
      </c>
    </row>
    <row r="15" spans="1:18" x14ac:dyDescent="0.25">
      <c r="A15" s="27">
        <f>EDATE(A14,1)</f>
        <v>43617</v>
      </c>
      <c r="B15" s="28">
        <v>2</v>
      </c>
      <c r="C15" s="10">
        <f>G14</f>
        <v>2770.8554984628067</v>
      </c>
      <c r="D15" s="29">
        <f t="shared" ref="D15:D72" si="1">ROUND(C15*$E$10/12,2)</f>
        <v>10.16</v>
      </c>
      <c r="E15" s="29">
        <f t="shared" ref="E15:E78" si="2">PPMT($E$10/12,B15,$E$7,-$E$8,$E$9,0)</f>
        <v>19.83503056072929</v>
      </c>
      <c r="F15" s="29">
        <f>F14</f>
        <v>29.99</v>
      </c>
      <c r="G15" s="29">
        <f t="shared" ref="G15:G72" si="3">C15-E15</f>
        <v>2751.0204679020776</v>
      </c>
      <c r="K15" s="33"/>
      <c r="L15" s="76">
        <f>EDATE(L14,1)</f>
        <v>43617</v>
      </c>
      <c r="M15" s="62">
        <v>2</v>
      </c>
      <c r="N15" s="55">
        <f>R14</f>
        <v>2770.8554984628067</v>
      </c>
      <c r="O15" s="77">
        <f t="shared" ref="O15:O78" si="4">ROUND(N15*$P$10/12,2)</f>
        <v>10.16</v>
      </c>
      <c r="P15" s="77">
        <f t="shared" ref="P15:P78" si="5">PPMT($P$10/12,M15,$P$7,-$P$8,$P$9,0)</f>
        <v>19.83503056072929</v>
      </c>
      <c r="Q15" s="77">
        <f>Q14</f>
        <v>29.99</v>
      </c>
      <c r="R15" s="77">
        <f t="shared" ref="R15:R72" si="6">N15-P15</f>
        <v>2751.0204679020776</v>
      </c>
    </row>
    <row r="16" spans="1:18" x14ac:dyDescent="0.25">
      <c r="A16" s="27">
        <f>EDATE(A15,1)</f>
        <v>43647</v>
      </c>
      <c r="B16" s="28">
        <v>3</v>
      </c>
      <c r="C16" s="10">
        <f>G15</f>
        <v>2751.0204679020776</v>
      </c>
      <c r="D16" s="29">
        <f t="shared" si="1"/>
        <v>10.09</v>
      </c>
      <c r="E16" s="29">
        <f t="shared" si="2"/>
        <v>19.907759006118635</v>
      </c>
      <c r="F16" s="29">
        <f t="shared" ref="F16:F79" si="7">F15</f>
        <v>29.99</v>
      </c>
      <c r="G16" s="29">
        <f t="shared" si="3"/>
        <v>2731.1127088959588</v>
      </c>
      <c r="K16" s="33"/>
      <c r="L16" s="76">
        <f>EDATE(L15,1)</f>
        <v>43647</v>
      </c>
      <c r="M16" s="62">
        <v>3</v>
      </c>
      <c r="N16" s="55">
        <f>R15</f>
        <v>2751.0204679020776</v>
      </c>
      <c r="O16" s="77">
        <f t="shared" si="4"/>
        <v>10.09</v>
      </c>
      <c r="P16" s="77">
        <f t="shared" si="5"/>
        <v>19.907759006118635</v>
      </c>
      <c r="Q16" s="77">
        <f t="shared" ref="Q16:Q79" si="8">Q15</f>
        <v>29.99</v>
      </c>
      <c r="R16" s="77">
        <f t="shared" si="6"/>
        <v>2731.1127088959588</v>
      </c>
    </row>
    <row r="17" spans="1:18" x14ac:dyDescent="0.25">
      <c r="A17" s="27">
        <f t="shared" ref="A17:A80" si="9">EDATE(A16,1)</f>
        <v>43678</v>
      </c>
      <c r="B17" s="28">
        <v>4</v>
      </c>
      <c r="C17" s="10">
        <f t="shared" ref="C17:C72" si="10">G16</f>
        <v>2731.1127088959588</v>
      </c>
      <c r="D17" s="29">
        <f t="shared" si="1"/>
        <v>10.01</v>
      </c>
      <c r="E17" s="29">
        <f t="shared" si="2"/>
        <v>19.980754122474398</v>
      </c>
      <c r="F17" s="29">
        <f t="shared" si="7"/>
        <v>29.99</v>
      </c>
      <c r="G17" s="29">
        <f t="shared" si="3"/>
        <v>2711.1319547734843</v>
      </c>
      <c r="K17" s="33"/>
      <c r="L17" s="76">
        <f t="shared" ref="L17:L80" si="11">EDATE(L16,1)</f>
        <v>43678</v>
      </c>
      <c r="M17" s="62">
        <v>4</v>
      </c>
      <c r="N17" s="55">
        <f t="shared" ref="N17:N72" si="12">R16</f>
        <v>2731.1127088959588</v>
      </c>
      <c r="O17" s="77">
        <f t="shared" si="4"/>
        <v>10.01</v>
      </c>
      <c r="P17" s="77">
        <f t="shared" si="5"/>
        <v>19.980754122474398</v>
      </c>
      <c r="Q17" s="77">
        <f t="shared" si="8"/>
        <v>29.99</v>
      </c>
      <c r="R17" s="77">
        <f t="shared" si="6"/>
        <v>2711.1319547734843</v>
      </c>
    </row>
    <row r="18" spans="1:18" x14ac:dyDescent="0.25">
      <c r="A18" s="27">
        <f t="shared" si="9"/>
        <v>43709</v>
      </c>
      <c r="B18" s="28">
        <v>5</v>
      </c>
      <c r="C18" s="10">
        <f t="shared" si="10"/>
        <v>2711.1319547734843</v>
      </c>
      <c r="D18" s="29">
        <f t="shared" si="1"/>
        <v>9.94</v>
      </c>
      <c r="E18" s="29">
        <f t="shared" si="2"/>
        <v>20.054016887590137</v>
      </c>
      <c r="F18" s="29">
        <f t="shared" si="7"/>
        <v>29.99</v>
      </c>
      <c r="G18" s="29">
        <f t="shared" si="3"/>
        <v>2691.0779378858942</v>
      </c>
      <c r="K18" s="33"/>
      <c r="L18" s="76">
        <f t="shared" si="11"/>
        <v>43709</v>
      </c>
      <c r="M18" s="62">
        <v>5</v>
      </c>
      <c r="N18" s="55">
        <f t="shared" si="12"/>
        <v>2711.1319547734843</v>
      </c>
      <c r="O18" s="77">
        <f t="shared" si="4"/>
        <v>9.94</v>
      </c>
      <c r="P18" s="77">
        <f t="shared" si="5"/>
        <v>20.054016887590137</v>
      </c>
      <c r="Q18" s="77">
        <f t="shared" si="8"/>
        <v>29.99</v>
      </c>
      <c r="R18" s="77">
        <f t="shared" si="6"/>
        <v>2691.0779378858942</v>
      </c>
    </row>
    <row r="19" spans="1:18" x14ac:dyDescent="0.25">
      <c r="A19" s="27">
        <f t="shared" si="9"/>
        <v>43739</v>
      </c>
      <c r="B19" s="28">
        <v>6</v>
      </c>
      <c r="C19" s="10">
        <f t="shared" si="10"/>
        <v>2691.0779378858942</v>
      </c>
      <c r="D19" s="29">
        <f t="shared" si="1"/>
        <v>9.8699999999999992</v>
      </c>
      <c r="E19" s="29">
        <f t="shared" si="2"/>
        <v>20.127548282844636</v>
      </c>
      <c r="F19" s="29">
        <f t="shared" si="7"/>
        <v>29.99</v>
      </c>
      <c r="G19" s="29">
        <f t="shared" si="3"/>
        <v>2670.9503896030496</v>
      </c>
      <c r="K19" s="33"/>
      <c r="L19" s="76">
        <f t="shared" si="11"/>
        <v>43739</v>
      </c>
      <c r="M19" s="62">
        <v>6</v>
      </c>
      <c r="N19" s="55">
        <f t="shared" si="12"/>
        <v>2691.0779378858942</v>
      </c>
      <c r="O19" s="77">
        <f t="shared" si="4"/>
        <v>9.8699999999999992</v>
      </c>
      <c r="P19" s="77">
        <f t="shared" si="5"/>
        <v>20.127548282844636</v>
      </c>
      <c r="Q19" s="77">
        <f t="shared" si="8"/>
        <v>29.99</v>
      </c>
      <c r="R19" s="77">
        <f t="shared" si="6"/>
        <v>2670.9503896030496</v>
      </c>
    </row>
    <row r="20" spans="1:18" x14ac:dyDescent="0.25">
      <c r="A20" s="27">
        <f t="shared" si="9"/>
        <v>43770</v>
      </c>
      <c r="B20" s="28">
        <v>7</v>
      </c>
      <c r="C20" s="10">
        <f t="shared" si="10"/>
        <v>2670.9503896030496</v>
      </c>
      <c r="D20" s="29">
        <f t="shared" si="1"/>
        <v>9.7899999999999991</v>
      </c>
      <c r="E20" s="29">
        <f t="shared" si="2"/>
        <v>20.20134929321507</v>
      </c>
      <c r="F20" s="29">
        <f t="shared" si="7"/>
        <v>29.99</v>
      </c>
      <c r="G20" s="29">
        <f t="shared" si="3"/>
        <v>2650.7490403098345</v>
      </c>
      <c r="K20" s="33"/>
      <c r="L20" s="76">
        <f t="shared" si="11"/>
        <v>43770</v>
      </c>
      <c r="M20" s="62">
        <v>7</v>
      </c>
      <c r="N20" s="55">
        <f t="shared" si="12"/>
        <v>2670.9503896030496</v>
      </c>
      <c r="O20" s="77">
        <f t="shared" si="4"/>
        <v>9.7899999999999991</v>
      </c>
      <c r="P20" s="77">
        <f t="shared" si="5"/>
        <v>20.20134929321507</v>
      </c>
      <c r="Q20" s="77">
        <f t="shared" si="8"/>
        <v>29.99</v>
      </c>
      <c r="R20" s="77">
        <f t="shared" si="6"/>
        <v>2650.7490403098345</v>
      </c>
    </row>
    <row r="21" spans="1:18" x14ac:dyDescent="0.25">
      <c r="A21" s="27">
        <f>EDATE(A20,1)</f>
        <v>43800</v>
      </c>
      <c r="B21" s="28">
        <v>8</v>
      </c>
      <c r="C21" s="10">
        <f t="shared" si="10"/>
        <v>2650.7490403098345</v>
      </c>
      <c r="D21" s="29">
        <f t="shared" si="1"/>
        <v>9.7200000000000006</v>
      </c>
      <c r="E21" s="29">
        <f t="shared" si="2"/>
        <v>20.27542090729019</v>
      </c>
      <c r="F21" s="29">
        <f t="shared" si="7"/>
        <v>29.99</v>
      </c>
      <c r="G21" s="29">
        <f t="shared" si="3"/>
        <v>2630.4736194025445</v>
      </c>
      <c r="K21" s="33"/>
      <c r="L21" s="76">
        <f>EDATE(L20,1)</f>
        <v>43800</v>
      </c>
      <c r="M21" s="62">
        <v>8</v>
      </c>
      <c r="N21" s="55">
        <f t="shared" si="12"/>
        <v>2650.7490403098345</v>
      </c>
      <c r="O21" s="77">
        <f t="shared" si="4"/>
        <v>9.7200000000000006</v>
      </c>
      <c r="P21" s="77">
        <f t="shared" si="5"/>
        <v>20.27542090729019</v>
      </c>
      <c r="Q21" s="77">
        <f t="shared" si="8"/>
        <v>29.99</v>
      </c>
      <c r="R21" s="77">
        <f t="shared" si="6"/>
        <v>2630.4736194025445</v>
      </c>
    </row>
    <row r="22" spans="1:18" x14ac:dyDescent="0.25">
      <c r="A22" s="27">
        <f t="shared" si="9"/>
        <v>43831</v>
      </c>
      <c r="B22" s="28">
        <v>9</v>
      </c>
      <c r="C22" s="10">
        <f t="shared" si="10"/>
        <v>2630.4736194025445</v>
      </c>
      <c r="D22" s="29">
        <f t="shared" si="1"/>
        <v>9.65</v>
      </c>
      <c r="E22" s="29">
        <f t="shared" si="2"/>
        <v>20.349764117283588</v>
      </c>
      <c r="F22" s="29">
        <f t="shared" si="7"/>
        <v>29.99</v>
      </c>
      <c r="G22" s="29">
        <f t="shared" si="3"/>
        <v>2610.123855285261</v>
      </c>
      <c r="K22" s="33"/>
      <c r="L22" s="76">
        <f t="shared" si="11"/>
        <v>43831</v>
      </c>
      <c r="M22" s="62">
        <v>9</v>
      </c>
      <c r="N22" s="55">
        <f t="shared" si="12"/>
        <v>2630.4736194025445</v>
      </c>
      <c r="O22" s="77">
        <f t="shared" si="4"/>
        <v>9.65</v>
      </c>
      <c r="P22" s="77">
        <f t="shared" si="5"/>
        <v>20.349764117283588</v>
      </c>
      <c r="Q22" s="77">
        <f t="shared" si="8"/>
        <v>29.99</v>
      </c>
      <c r="R22" s="77">
        <f t="shared" si="6"/>
        <v>2610.123855285261</v>
      </c>
    </row>
    <row r="23" spans="1:18" x14ac:dyDescent="0.25">
      <c r="A23" s="27">
        <f t="shared" si="9"/>
        <v>43862</v>
      </c>
      <c r="B23" s="28">
        <v>10</v>
      </c>
      <c r="C23" s="10">
        <f t="shared" si="10"/>
        <v>2610.123855285261</v>
      </c>
      <c r="D23" s="29">
        <f t="shared" si="1"/>
        <v>9.57</v>
      </c>
      <c r="E23" s="29">
        <f t="shared" si="2"/>
        <v>20.424379919046963</v>
      </c>
      <c r="F23" s="29">
        <f t="shared" si="7"/>
        <v>29.99</v>
      </c>
      <c r="G23" s="29">
        <f t="shared" si="3"/>
        <v>2589.6994753662138</v>
      </c>
      <c r="K23" s="33"/>
      <c r="L23" s="76">
        <f t="shared" si="11"/>
        <v>43862</v>
      </c>
      <c r="M23" s="62">
        <v>10</v>
      </c>
      <c r="N23" s="55">
        <f t="shared" si="12"/>
        <v>2610.123855285261</v>
      </c>
      <c r="O23" s="77">
        <f t="shared" si="4"/>
        <v>9.57</v>
      </c>
      <c r="P23" s="77">
        <f t="shared" si="5"/>
        <v>20.424379919046963</v>
      </c>
      <c r="Q23" s="77">
        <f t="shared" si="8"/>
        <v>29.99</v>
      </c>
      <c r="R23" s="77">
        <f t="shared" si="6"/>
        <v>2589.6994753662138</v>
      </c>
    </row>
    <row r="24" spans="1:18" x14ac:dyDescent="0.25">
      <c r="A24" s="27">
        <f t="shared" si="9"/>
        <v>43891</v>
      </c>
      <c r="B24" s="28">
        <v>11</v>
      </c>
      <c r="C24" s="10">
        <f t="shared" si="10"/>
        <v>2589.6994753662138</v>
      </c>
      <c r="D24" s="29">
        <f t="shared" si="1"/>
        <v>9.5</v>
      </c>
      <c r="E24" s="29">
        <f t="shared" si="2"/>
        <v>20.499269312083467</v>
      </c>
      <c r="F24" s="29">
        <f t="shared" si="7"/>
        <v>29.99</v>
      </c>
      <c r="G24" s="29">
        <f t="shared" si="3"/>
        <v>2569.2002060541304</v>
      </c>
      <c r="L24" s="76">
        <f t="shared" si="11"/>
        <v>43891</v>
      </c>
      <c r="M24" s="62">
        <v>11</v>
      </c>
      <c r="N24" s="55">
        <f t="shared" si="12"/>
        <v>2589.6994753662138</v>
      </c>
      <c r="O24" s="77">
        <f t="shared" si="4"/>
        <v>9.5</v>
      </c>
      <c r="P24" s="77">
        <f t="shared" si="5"/>
        <v>20.499269312083467</v>
      </c>
      <c r="Q24" s="77">
        <f t="shared" si="8"/>
        <v>29.99</v>
      </c>
      <c r="R24" s="77">
        <f t="shared" si="6"/>
        <v>2569.2002060541304</v>
      </c>
    </row>
    <row r="25" spans="1:18" x14ac:dyDescent="0.25">
      <c r="A25" s="27">
        <f t="shared" si="9"/>
        <v>43922</v>
      </c>
      <c r="B25" s="28">
        <v>12</v>
      </c>
      <c r="C25" s="10">
        <f t="shared" si="10"/>
        <v>2569.2002060541304</v>
      </c>
      <c r="D25" s="29">
        <f t="shared" si="1"/>
        <v>9.42</v>
      </c>
      <c r="E25" s="29">
        <f t="shared" si="2"/>
        <v>20.574433299561107</v>
      </c>
      <c r="F25" s="29">
        <f t="shared" si="7"/>
        <v>29.99</v>
      </c>
      <c r="G25" s="29">
        <f t="shared" si="3"/>
        <v>2548.6257727545694</v>
      </c>
      <c r="L25" s="76">
        <f t="shared" si="11"/>
        <v>43922</v>
      </c>
      <c r="M25" s="62">
        <v>12</v>
      </c>
      <c r="N25" s="55">
        <f t="shared" si="12"/>
        <v>2569.2002060541304</v>
      </c>
      <c r="O25" s="77">
        <f t="shared" si="4"/>
        <v>9.42</v>
      </c>
      <c r="P25" s="77">
        <f t="shared" si="5"/>
        <v>20.574433299561107</v>
      </c>
      <c r="Q25" s="77">
        <f t="shared" si="8"/>
        <v>29.99</v>
      </c>
      <c r="R25" s="77">
        <f t="shared" si="6"/>
        <v>2548.6257727545694</v>
      </c>
    </row>
    <row r="26" spans="1:18" x14ac:dyDescent="0.25">
      <c r="A26" s="27">
        <f t="shared" si="9"/>
        <v>43952</v>
      </c>
      <c r="B26" s="28">
        <v>13</v>
      </c>
      <c r="C26" s="10">
        <f t="shared" si="10"/>
        <v>2548.6257727545694</v>
      </c>
      <c r="D26" s="29">
        <f t="shared" si="1"/>
        <v>9.34</v>
      </c>
      <c r="E26" s="29">
        <f t="shared" si="2"/>
        <v>20.649872888326165</v>
      </c>
      <c r="F26" s="29">
        <f t="shared" si="7"/>
        <v>29.99</v>
      </c>
      <c r="G26" s="29">
        <f t="shared" si="3"/>
        <v>2527.9758998662433</v>
      </c>
      <c r="L26" s="76">
        <f t="shared" si="11"/>
        <v>43952</v>
      </c>
      <c r="M26" s="62">
        <v>13</v>
      </c>
      <c r="N26" s="55">
        <f t="shared" si="12"/>
        <v>2548.6257727545694</v>
      </c>
      <c r="O26" s="77">
        <f t="shared" si="4"/>
        <v>9.34</v>
      </c>
      <c r="P26" s="77">
        <f t="shared" si="5"/>
        <v>20.649872888326165</v>
      </c>
      <c r="Q26" s="77">
        <f t="shared" si="8"/>
        <v>29.99</v>
      </c>
      <c r="R26" s="77">
        <f t="shared" si="6"/>
        <v>2527.9758998662433</v>
      </c>
    </row>
    <row r="27" spans="1:18" x14ac:dyDescent="0.25">
      <c r="A27" s="27">
        <f t="shared" si="9"/>
        <v>43983</v>
      </c>
      <c r="B27" s="28">
        <v>14</v>
      </c>
      <c r="C27" s="10">
        <f t="shared" si="10"/>
        <v>2527.9758998662433</v>
      </c>
      <c r="D27" s="29">
        <f t="shared" si="1"/>
        <v>9.27</v>
      </c>
      <c r="E27" s="29">
        <f t="shared" si="2"/>
        <v>20.725589088916692</v>
      </c>
      <c r="F27" s="29">
        <f t="shared" si="7"/>
        <v>29.99</v>
      </c>
      <c r="G27" s="29">
        <f t="shared" si="3"/>
        <v>2507.2503107773264</v>
      </c>
      <c r="L27" s="76">
        <f t="shared" si="11"/>
        <v>43983</v>
      </c>
      <c r="M27" s="62">
        <v>14</v>
      </c>
      <c r="N27" s="55">
        <f t="shared" si="12"/>
        <v>2527.9758998662433</v>
      </c>
      <c r="O27" s="77">
        <f t="shared" si="4"/>
        <v>9.27</v>
      </c>
      <c r="P27" s="77">
        <f t="shared" si="5"/>
        <v>20.725589088916692</v>
      </c>
      <c r="Q27" s="77">
        <f t="shared" si="8"/>
        <v>29.99</v>
      </c>
      <c r="R27" s="77">
        <f t="shared" si="6"/>
        <v>2507.2503107773264</v>
      </c>
    </row>
    <row r="28" spans="1:18" x14ac:dyDescent="0.25">
      <c r="A28" s="27">
        <f t="shared" si="9"/>
        <v>44013</v>
      </c>
      <c r="B28" s="28">
        <v>15</v>
      </c>
      <c r="C28" s="10">
        <f t="shared" si="10"/>
        <v>2507.2503107773264</v>
      </c>
      <c r="D28" s="29">
        <f t="shared" si="1"/>
        <v>9.19</v>
      </c>
      <c r="E28" s="29">
        <f t="shared" si="2"/>
        <v>20.801582915576052</v>
      </c>
      <c r="F28" s="29">
        <f t="shared" si="7"/>
        <v>29.99</v>
      </c>
      <c r="G28" s="29">
        <f t="shared" si="3"/>
        <v>2486.4487278617503</v>
      </c>
      <c r="L28" s="76">
        <f t="shared" si="11"/>
        <v>44013</v>
      </c>
      <c r="M28" s="62">
        <v>15</v>
      </c>
      <c r="N28" s="55">
        <f t="shared" si="12"/>
        <v>2507.2503107773264</v>
      </c>
      <c r="O28" s="77">
        <f t="shared" si="4"/>
        <v>9.19</v>
      </c>
      <c r="P28" s="77">
        <f t="shared" si="5"/>
        <v>20.801582915576052</v>
      </c>
      <c r="Q28" s="77">
        <f t="shared" si="8"/>
        <v>29.99</v>
      </c>
      <c r="R28" s="77">
        <f t="shared" si="6"/>
        <v>2486.4487278617503</v>
      </c>
    </row>
    <row r="29" spans="1:18" x14ac:dyDescent="0.25">
      <c r="A29" s="27">
        <f t="shared" si="9"/>
        <v>44044</v>
      </c>
      <c r="B29" s="28">
        <v>16</v>
      </c>
      <c r="C29" s="10">
        <f t="shared" si="10"/>
        <v>2486.4487278617503</v>
      </c>
      <c r="D29" s="29">
        <f t="shared" si="1"/>
        <v>9.1199999999999992</v>
      </c>
      <c r="E29" s="29">
        <f t="shared" si="2"/>
        <v>20.877855386266496</v>
      </c>
      <c r="F29" s="29">
        <f t="shared" si="7"/>
        <v>29.99</v>
      </c>
      <c r="G29" s="29">
        <f t="shared" si="3"/>
        <v>2465.5708724754836</v>
      </c>
      <c r="L29" s="76">
        <f t="shared" si="11"/>
        <v>44044</v>
      </c>
      <c r="M29" s="62">
        <v>16</v>
      </c>
      <c r="N29" s="55">
        <f t="shared" si="12"/>
        <v>2486.4487278617503</v>
      </c>
      <c r="O29" s="77">
        <f t="shared" si="4"/>
        <v>9.1199999999999992</v>
      </c>
      <c r="P29" s="77">
        <f t="shared" si="5"/>
        <v>20.877855386266496</v>
      </c>
      <c r="Q29" s="77">
        <f t="shared" si="8"/>
        <v>29.99</v>
      </c>
      <c r="R29" s="77">
        <f t="shared" si="6"/>
        <v>2465.5708724754836</v>
      </c>
    </row>
    <row r="30" spans="1:18" x14ac:dyDescent="0.25">
      <c r="A30" s="27">
        <f t="shared" si="9"/>
        <v>44075</v>
      </c>
      <c r="B30" s="28">
        <v>17</v>
      </c>
      <c r="C30" s="10">
        <f t="shared" si="10"/>
        <v>2465.5708724754836</v>
      </c>
      <c r="D30" s="29">
        <f t="shared" si="1"/>
        <v>9.0399999999999991</v>
      </c>
      <c r="E30" s="29">
        <f t="shared" si="2"/>
        <v>20.954407522682811</v>
      </c>
      <c r="F30" s="29">
        <f t="shared" si="7"/>
        <v>29.99</v>
      </c>
      <c r="G30" s="29">
        <f t="shared" si="3"/>
        <v>2444.6164649528009</v>
      </c>
      <c r="L30" s="76">
        <f t="shared" si="11"/>
        <v>44075</v>
      </c>
      <c r="M30" s="62">
        <v>17</v>
      </c>
      <c r="N30" s="55">
        <f t="shared" si="12"/>
        <v>2465.5708724754836</v>
      </c>
      <c r="O30" s="77">
        <f t="shared" si="4"/>
        <v>9.0399999999999991</v>
      </c>
      <c r="P30" s="77">
        <f t="shared" si="5"/>
        <v>20.954407522682811</v>
      </c>
      <c r="Q30" s="77">
        <f t="shared" si="8"/>
        <v>29.99</v>
      </c>
      <c r="R30" s="77">
        <f t="shared" si="6"/>
        <v>2444.6164649528009</v>
      </c>
    </row>
    <row r="31" spans="1:18" x14ac:dyDescent="0.25">
      <c r="A31" s="27">
        <f t="shared" si="9"/>
        <v>44105</v>
      </c>
      <c r="B31" s="28">
        <v>18</v>
      </c>
      <c r="C31" s="10">
        <f t="shared" si="10"/>
        <v>2444.6164649528009</v>
      </c>
      <c r="D31" s="29">
        <f t="shared" si="1"/>
        <v>8.9600000000000009</v>
      </c>
      <c r="E31" s="29">
        <f t="shared" si="2"/>
        <v>21.031240350265978</v>
      </c>
      <c r="F31" s="29">
        <f t="shared" si="7"/>
        <v>29.99</v>
      </c>
      <c r="G31" s="29">
        <f t="shared" si="3"/>
        <v>2423.5852246025352</v>
      </c>
      <c r="L31" s="76">
        <f t="shared" si="11"/>
        <v>44105</v>
      </c>
      <c r="M31" s="62">
        <v>18</v>
      </c>
      <c r="N31" s="55">
        <f t="shared" si="12"/>
        <v>2444.6164649528009</v>
      </c>
      <c r="O31" s="77">
        <f t="shared" si="4"/>
        <v>8.9600000000000009</v>
      </c>
      <c r="P31" s="77">
        <f t="shared" si="5"/>
        <v>21.031240350265978</v>
      </c>
      <c r="Q31" s="77">
        <f t="shared" si="8"/>
        <v>29.99</v>
      </c>
      <c r="R31" s="77">
        <f t="shared" si="6"/>
        <v>2423.5852246025352</v>
      </c>
    </row>
    <row r="32" spans="1:18" x14ac:dyDescent="0.25">
      <c r="A32" s="27">
        <f t="shared" si="9"/>
        <v>44136</v>
      </c>
      <c r="B32" s="28">
        <v>19</v>
      </c>
      <c r="C32" s="10">
        <f t="shared" si="10"/>
        <v>2423.5852246025352</v>
      </c>
      <c r="D32" s="29">
        <f t="shared" si="1"/>
        <v>8.89</v>
      </c>
      <c r="E32" s="29">
        <f t="shared" si="2"/>
        <v>21.108354898216955</v>
      </c>
      <c r="F32" s="29">
        <f t="shared" si="7"/>
        <v>29.99</v>
      </c>
      <c r="G32" s="29">
        <f t="shared" si="3"/>
        <v>2402.4768697043182</v>
      </c>
      <c r="L32" s="76">
        <f t="shared" si="11"/>
        <v>44136</v>
      </c>
      <c r="M32" s="62">
        <v>19</v>
      </c>
      <c r="N32" s="55">
        <f t="shared" si="12"/>
        <v>2423.5852246025352</v>
      </c>
      <c r="O32" s="77">
        <f t="shared" si="4"/>
        <v>8.89</v>
      </c>
      <c r="P32" s="77">
        <f t="shared" si="5"/>
        <v>21.108354898216955</v>
      </c>
      <c r="Q32" s="77">
        <f t="shared" si="8"/>
        <v>29.99</v>
      </c>
      <c r="R32" s="77">
        <f t="shared" si="6"/>
        <v>2402.4768697043182</v>
      </c>
    </row>
    <row r="33" spans="1:18" x14ac:dyDescent="0.25">
      <c r="A33" s="27">
        <f t="shared" si="9"/>
        <v>44166</v>
      </c>
      <c r="B33" s="28">
        <v>20</v>
      </c>
      <c r="C33" s="10">
        <f t="shared" si="10"/>
        <v>2402.4768697043182</v>
      </c>
      <c r="D33" s="29">
        <f t="shared" si="1"/>
        <v>8.81</v>
      </c>
      <c r="E33" s="29">
        <f t="shared" si="2"/>
        <v>21.185752199510414</v>
      </c>
      <c r="F33" s="29">
        <f t="shared" si="7"/>
        <v>29.99</v>
      </c>
      <c r="G33" s="29">
        <f t="shared" si="3"/>
        <v>2381.291117504808</v>
      </c>
      <c r="L33" s="76">
        <f t="shared" si="11"/>
        <v>44166</v>
      </c>
      <c r="M33" s="62">
        <v>20</v>
      </c>
      <c r="N33" s="55">
        <f t="shared" si="12"/>
        <v>2402.4768697043182</v>
      </c>
      <c r="O33" s="77">
        <f t="shared" si="4"/>
        <v>8.81</v>
      </c>
      <c r="P33" s="77">
        <f t="shared" si="5"/>
        <v>21.185752199510414</v>
      </c>
      <c r="Q33" s="77">
        <f t="shared" si="8"/>
        <v>29.99</v>
      </c>
      <c r="R33" s="77">
        <f t="shared" si="6"/>
        <v>2381.291117504808</v>
      </c>
    </row>
    <row r="34" spans="1:18" x14ac:dyDescent="0.25">
      <c r="A34" s="27">
        <f t="shared" si="9"/>
        <v>44197</v>
      </c>
      <c r="B34" s="28">
        <v>21</v>
      </c>
      <c r="C34" s="10">
        <f t="shared" si="10"/>
        <v>2381.291117504808</v>
      </c>
      <c r="D34" s="29">
        <f t="shared" si="1"/>
        <v>8.73</v>
      </c>
      <c r="E34" s="29">
        <f t="shared" si="2"/>
        <v>21.263433290908623</v>
      </c>
      <c r="F34" s="29">
        <f t="shared" si="7"/>
        <v>29.99</v>
      </c>
      <c r="G34" s="29">
        <f t="shared" si="3"/>
        <v>2360.0276842138992</v>
      </c>
      <c r="L34" s="76">
        <f t="shared" si="11"/>
        <v>44197</v>
      </c>
      <c r="M34" s="62">
        <v>21</v>
      </c>
      <c r="N34" s="55">
        <f t="shared" si="12"/>
        <v>2381.291117504808</v>
      </c>
      <c r="O34" s="77">
        <f t="shared" si="4"/>
        <v>8.73</v>
      </c>
      <c r="P34" s="77">
        <f t="shared" si="5"/>
        <v>21.263433290908623</v>
      </c>
      <c r="Q34" s="77">
        <f t="shared" si="8"/>
        <v>29.99</v>
      </c>
      <c r="R34" s="77">
        <f t="shared" si="6"/>
        <v>2360.0276842138992</v>
      </c>
    </row>
    <row r="35" spans="1:18" x14ac:dyDescent="0.25">
      <c r="A35" s="27">
        <f t="shared" si="9"/>
        <v>44228</v>
      </c>
      <c r="B35" s="28">
        <v>22</v>
      </c>
      <c r="C35" s="10">
        <f t="shared" si="10"/>
        <v>2360.0276842138992</v>
      </c>
      <c r="D35" s="29">
        <f t="shared" si="1"/>
        <v>8.65</v>
      </c>
      <c r="E35" s="29">
        <f t="shared" si="2"/>
        <v>21.34139921297529</v>
      </c>
      <c r="F35" s="29">
        <f t="shared" si="7"/>
        <v>29.99</v>
      </c>
      <c r="G35" s="29">
        <f t="shared" si="3"/>
        <v>2338.6862850009238</v>
      </c>
      <c r="L35" s="76">
        <f t="shared" si="11"/>
        <v>44228</v>
      </c>
      <c r="M35" s="62">
        <v>22</v>
      </c>
      <c r="N35" s="55">
        <f t="shared" si="12"/>
        <v>2360.0276842138992</v>
      </c>
      <c r="O35" s="77">
        <f t="shared" si="4"/>
        <v>8.65</v>
      </c>
      <c r="P35" s="77">
        <f t="shared" si="5"/>
        <v>21.34139921297529</v>
      </c>
      <c r="Q35" s="77">
        <f t="shared" si="8"/>
        <v>29.99</v>
      </c>
      <c r="R35" s="77">
        <f t="shared" si="6"/>
        <v>2338.6862850009238</v>
      </c>
    </row>
    <row r="36" spans="1:18" x14ac:dyDescent="0.25">
      <c r="A36" s="27">
        <f t="shared" si="9"/>
        <v>44256</v>
      </c>
      <c r="B36" s="28">
        <v>23</v>
      </c>
      <c r="C36" s="10">
        <f t="shared" si="10"/>
        <v>2338.6862850009238</v>
      </c>
      <c r="D36" s="29">
        <f t="shared" si="1"/>
        <v>8.58</v>
      </c>
      <c r="E36" s="29">
        <f t="shared" si="2"/>
        <v>21.419651010089531</v>
      </c>
      <c r="F36" s="29">
        <f t="shared" si="7"/>
        <v>29.99</v>
      </c>
      <c r="G36" s="29">
        <f t="shared" si="3"/>
        <v>2317.2666339908342</v>
      </c>
      <c r="L36" s="76">
        <f t="shared" si="11"/>
        <v>44256</v>
      </c>
      <c r="M36" s="62">
        <v>23</v>
      </c>
      <c r="N36" s="55">
        <f t="shared" si="12"/>
        <v>2338.6862850009238</v>
      </c>
      <c r="O36" s="77">
        <f t="shared" si="4"/>
        <v>8.58</v>
      </c>
      <c r="P36" s="77">
        <f t="shared" si="5"/>
        <v>21.419651010089531</v>
      </c>
      <c r="Q36" s="77">
        <f t="shared" si="8"/>
        <v>29.99</v>
      </c>
      <c r="R36" s="77">
        <f t="shared" si="6"/>
        <v>2317.2666339908342</v>
      </c>
    </row>
    <row r="37" spans="1:18" x14ac:dyDescent="0.25">
      <c r="A37" s="27">
        <f t="shared" si="9"/>
        <v>44287</v>
      </c>
      <c r="B37" s="28">
        <v>24</v>
      </c>
      <c r="C37" s="10">
        <f t="shared" si="10"/>
        <v>2317.2666339908342</v>
      </c>
      <c r="D37" s="29">
        <f t="shared" si="1"/>
        <v>8.5</v>
      </c>
      <c r="E37" s="29">
        <f t="shared" si="2"/>
        <v>21.49818973045986</v>
      </c>
      <c r="F37" s="29">
        <f t="shared" si="7"/>
        <v>29.99</v>
      </c>
      <c r="G37" s="29">
        <f t="shared" si="3"/>
        <v>2295.7684442603745</v>
      </c>
      <c r="L37" s="76">
        <f t="shared" si="11"/>
        <v>44287</v>
      </c>
      <c r="M37" s="62">
        <v>24</v>
      </c>
      <c r="N37" s="55">
        <f t="shared" si="12"/>
        <v>2317.2666339908342</v>
      </c>
      <c r="O37" s="77">
        <f t="shared" si="4"/>
        <v>8.5</v>
      </c>
      <c r="P37" s="77">
        <f t="shared" si="5"/>
        <v>21.49818973045986</v>
      </c>
      <c r="Q37" s="77">
        <f t="shared" si="8"/>
        <v>29.99</v>
      </c>
      <c r="R37" s="77">
        <f t="shared" si="6"/>
        <v>2295.7684442603745</v>
      </c>
    </row>
    <row r="38" spans="1:18" x14ac:dyDescent="0.25">
      <c r="A38" s="27">
        <f t="shared" si="9"/>
        <v>44317</v>
      </c>
      <c r="B38" s="28">
        <v>25</v>
      </c>
      <c r="C38" s="10">
        <f t="shared" si="10"/>
        <v>2295.7684442603745</v>
      </c>
      <c r="D38" s="29">
        <f t="shared" si="1"/>
        <v>8.42</v>
      </c>
      <c r="E38" s="29">
        <f t="shared" si="2"/>
        <v>21.577016426138211</v>
      </c>
      <c r="F38" s="29">
        <f t="shared" si="7"/>
        <v>29.99</v>
      </c>
      <c r="G38" s="29">
        <f t="shared" si="3"/>
        <v>2274.1914278342365</v>
      </c>
      <c r="L38" s="76">
        <f t="shared" si="11"/>
        <v>44317</v>
      </c>
      <c r="M38" s="62">
        <v>25</v>
      </c>
      <c r="N38" s="55">
        <f t="shared" si="12"/>
        <v>2295.7684442603745</v>
      </c>
      <c r="O38" s="77">
        <f t="shared" si="4"/>
        <v>8.42</v>
      </c>
      <c r="P38" s="77">
        <f t="shared" si="5"/>
        <v>21.577016426138211</v>
      </c>
      <c r="Q38" s="77">
        <f t="shared" si="8"/>
        <v>29.99</v>
      </c>
      <c r="R38" s="77">
        <f t="shared" si="6"/>
        <v>2274.1914278342365</v>
      </c>
    </row>
    <row r="39" spans="1:18" x14ac:dyDescent="0.25">
      <c r="A39" s="27">
        <f t="shared" si="9"/>
        <v>44348</v>
      </c>
      <c r="B39" s="28">
        <v>26</v>
      </c>
      <c r="C39" s="10">
        <f t="shared" si="10"/>
        <v>2274.1914278342365</v>
      </c>
      <c r="D39" s="29">
        <f t="shared" si="1"/>
        <v>8.34</v>
      </c>
      <c r="E39" s="29">
        <f t="shared" si="2"/>
        <v>21.656132153034051</v>
      </c>
      <c r="F39" s="29">
        <f t="shared" si="7"/>
        <v>29.99</v>
      </c>
      <c r="G39" s="29">
        <f t="shared" si="3"/>
        <v>2252.5352956812026</v>
      </c>
      <c r="L39" s="76">
        <f t="shared" si="11"/>
        <v>44348</v>
      </c>
      <c r="M39" s="62">
        <v>26</v>
      </c>
      <c r="N39" s="55">
        <f t="shared" si="12"/>
        <v>2274.1914278342365</v>
      </c>
      <c r="O39" s="77">
        <f t="shared" si="4"/>
        <v>8.34</v>
      </c>
      <c r="P39" s="77">
        <f t="shared" si="5"/>
        <v>21.656132153034051</v>
      </c>
      <c r="Q39" s="77">
        <f t="shared" si="8"/>
        <v>29.99</v>
      </c>
      <c r="R39" s="77">
        <f t="shared" si="6"/>
        <v>2252.5352956812026</v>
      </c>
    </row>
    <row r="40" spans="1:18" x14ac:dyDescent="0.25">
      <c r="A40" s="27">
        <f t="shared" si="9"/>
        <v>44378</v>
      </c>
      <c r="B40" s="28">
        <v>27</v>
      </c>
      <c r="C40" s="10">
        <f t="shared" si="10"/>
        <v>2252.5352956812026</v>
      </c>
      <c r="D40" s="29">
        <f t="shared" si="1"/>
        <v>8.26</v>
      </c>
      <c r="E40" s="29">
        <f t="shared" si="2"/>
        <v>21.735537970928512</v>
      </c>
      <c r="F40" s="29">
        <f t="shared" si="7"/>
        <v>29.99</v>
      </c>
      <c r="G40" s="29">
        <f t="shared" si="3"/>
        <v>2230.7997577102742</v>
      </c>
      <c r="L40" s="76">
        <f t="shared" si="11"/>
        <v>44378</v>
      </c>
      <c r="M40" s="62">
        <v>27</v>
      </c>
      <c r="N40" s="55">
        <f t="shared" si="12"/>
        <v>2252.5352956812026</v>
      </c>
      <c r="O40" s="77">
        <f t="shared" si="4"/>
        <v>8.26</v>
      </c>
      <c r="P40" s="77">
        <f t="shared" si="5"/>
        <v>21.735537970928512</v>
      </c>
      <c r="Q40" s="77">
        <f t="shared" si="8"/>
        <v>29.99</v>
      </c>
      <c r="R40" s="77">
        <f t="shared" si="6"/>
        <v>2230.7997577102742</v>
      </c>
    </row>
    <row r="41" spans="1:18" x14ac:dyDescent="0.25">
      <c r="A41" s="27">
        <f t="shared" si="9"/>
        <v>44409</v>
      </c>
      <c r="B41" s="28">
        <v>28</v>
      </c>
      <c r="C41" s="10">
        <f t="shared" si="10"/>
        <v>2230.7997577102742</v>
      </c>
      <c r="D41" s="29">
        <f t="shared" si="1"/>
        <v>8.18</v>
      </c>
      <c r="E41" s="29">
        <f t="shared" si="2"/>
        <v>21.81523494348858</v>
      </c>
      <c r="F41" s="29">
        <f t="shared" si="7"/>
        <v>29.99</v>
      </c>
      <c r="G41" s="29">
        <f t="shared" si="3"/>
        <v>2208.9845227667856</v>
      </c>
      <c r="L41" s="76">
        <f t="shared" si="11"/>
        <v>44409</v>
      </c>
      <c r="M41" s="62">
        <v>28</v>
      </c>
      <c r="N41" s="55">
        <f t="shared" si="12"/>
        <v>2230.7997577102742</v>
      </c>
      <c r="O41" s="77">
        <f t="shared" si="4"/>
        <v>8.18</v>
      </c>
      <c r="P41" s="77">
        <f t="shared" si="5"/>
        <v>21.81523494348858</v>
      </c>
      <c r="Q41" s="77">
        <f t="shared" si="8"/>
        <v>29.99</v>
      </c>
      <c r="R41" s="77">
        <f t="shared" si="6"/>
        <v>2208.9845227667856</v>
      </c>
    </row>
    <row r="42" spans="1:18" x14ac:dyDescent="0.25">
      <c r="A42" s="27">
        <f t="shared" si="9"/>
        <v>44440</v>
      </c>
      <c r="B42" s="28">
        <v>29</v>
      </c>
      <c r="C42" s="10">
        <f t="shared" si="10"/>
        <v>2208.9845227667856</v>
      </c>
      <c r="D42" s="29">
        <f t="shared" si="1"/>
        <v>8.1</v>
      </c>
      <c r="E42" s="29">
        <f t="shared" si="2"/>
        <v>21.895224138281371</v>
      </c>
      <c r="F42" s="29">
        <f t="shared" si="7"/>
        <v>29.99</v>
      </c>
      <c r="G42" s="29">
        <f t="shared" si="3"/>
        <v>2187.0892986285044</v>
      </c>
      <c r="L42" s="76">
        <f t="shared" si="11"/>
        <v>44440</v>
      </c>
      <c r="M42" s="62">
        <v>29</v>
      </c>
      <c r="N42" s="55">
        <f t="shared" si="12"/>
        <v>2208.9845227667856</v>
      </c>
      <c r="O42" s="77">
        <f t="shared" si="4"/>
        <v>8.1</v>
      </c>
      <c r="P42" s="77">
        <f t="shared" si="5"/>
        <v>21.895224138281371</v>
      </c>
      <c r="Q42" s="77">
        <f t="shared" si="8"/>
        <v>29.99</v>
      </c>
      <c r="R42" s="77">
        <f t="shared" si="6"/>
        <v>2187.0892986285044</v>
      </c>
    </row>
    <row r="43" spans="1:18" x14ac:dyDescent="0.25">
      <c r="A43" s="27">
        <f t="shared" si="9"/>
        <v>44470</v>
      </c>
      <c r="B43" s="28">
        <v>30</v>
      </c>
      <c r="C43" s="10">
        <f t="shared" si="10"/>
        <v>2187.0892986285044</v>
      </c>
      <c r="D43" s="29">
        <f t="shared" si="1"/>
        <v>8.02</v>
      </c>
      <c r="E43" s="29">
        <f t="shared" si="2"/>
        <v>21.975506626788402</v>
      </c>
      <c r="F43" s="29">
        <f t="shared" si="7"/>
        <v>29.99</v>
      </c>
      <c r="G43" s="29">
        <f t="shared" si="3"/>
        <v>2165.1137920017159</v>
      </c>
      <c r="L43" s="76">
        <f t="shared" si="11"/>
        <v>44470</v>
      </c>
      <c r="M43" s="62">
        <v>30</v>
      </c>
      <c r="N43" s="55">
        <f t="shared" si="12"/>
        <v>2187.0892986285044</v>
      </c>
      <c r="O43" s="77">
        <f t="shared" si="4"/>
        <v>8.02</v>
      </c>
      <c r="P43" s="77">
        <f t="shared" si="5"/>
        <v>21.975506626788402</v>
      </c>
      <c r="Q43" s="77">
        <f t="shared" si="8"/>
        <v>29.99</v>
      </c>
      <c r="R43" s="77">
        <f t="shared" si="6"/>
        <v>2165.1137920017159</v>
      </c>
    </row>
    <row r="44" spans="1:18" x14ac:dyDescent="0.25">
      <c r="A44" s="27">
        <f t="shared" si="9"/>
        <v>44501</v>
      </c>
      <c r="B44" s="28">
        <v>31</v>
      </c>
      <c r="C44" s="10">
        <f t="shared" si="10"/>
        <v>2165.1137920017159</v>
      </c>
      <c r="D44" s="29">
        <f t="shared" si="1"/>
        <v>7.94</v>
      </c>
      <c r="E44" s="29">
        <f t="shared" si="2"/>
        <v>22.056083484419965</v>
      </c>
      <c r="F44" s="29">
        <f t="shared" si="7"/>
        <v>29.99</v>
      </c>
      <c r="G44" s="29">
        <f t="shared" si="3"/>
        <v>2143.0577085172959</v>
      </c>
      <c r="L44" s="76">
        <f t="shared" si="11"/>
        <v>44501</v>
      </c>
      <c r="M44" s="62">
        <v>31</v>
      </c>
      <c r="N44" s="55">
        <f t="shared" si="12"/>
        <v>2165.1137920017159</v>
      </c>
      <c r="O44" s="77">
        <f t="shared" si="4"/>
        <v>7.94</v>
      </c>
      <c r="P44" s="77">
        <f t="shared" si="5"/>
        <v>22.056083484419965</v>
      </c>
      <c r="Q44" s="77">
        <f t="shared" si="8"/>
        <v>29.99</v>
      </c>
      <c r="R44" s="77">
        <f t="shared" si="6"/>
        <v>2143.0577085172959</v>
      </c>
    </row>
    <row r="45" spans="1:18" x14ac:dyDescent="0.25">
      <c r="A45" s="27">
        <f t="shared" si="9"/>
        <v>44531</v>
      </c>
      <c r="B45" s="28">
        <v>32</v>
      </c>
      <c r="C45" s="10">
        <f t="shared" si="10"/>
        <v>2143.0577085172959</v>
      </c>
      <c r="D45" s="29">
        <f t="shared" si="1"/>
        <v>7.86</v>
      </c>
      <c r="E45" s="29">
        <f t="shared" si="2"/>
        <v>22.136955790529502</v>
      </c>
      <c r="F45" s="29">
        <f t="shared" si="7"/>
        <v>29.99</v>
      </c>
      <c r="G45" s="29">
        <f t="shared" si="3"/>
        <v>2120.9207527267663</v>
      </c>
      <c r="L45" s="76">
        <f t="shared" si="11"/>
        <v>44531</v>
      </c>
      <c r="M45" s="62">
        <v>32</v>
      </c>
      <c r="N45" s="55">
        <f t="shared" si="12"/>
        <v>2143.0577085172959</v>
      </c>
      <c r="O45" s="77">
        <f t="shared" si="4"/>
        <v>7.86</v>
      </c>
      <c r="P45" s="77">
        <f t="shared" si="5"/>
        <v>22.136955790529502</v>
      </c>
      <c r="Q45" s="77">
        <f t="shared" si="8"/>
        <v>29.99</v>
      </c>
      <c r="R45" s="77">
        <f t="shared" si="6"/>
        <v>2120.9207527267663</v>
      </c>
    </row>
    <row r="46" spans="1:18" x14ac:dyDescent="0.25">
      <c r="A46" s="27">
        <f t="shared" si="9"/>
        <v>44562</v>
      </c>
      <c r="B46" s="28">
        <v>33</v>
      </c>
      <c r="C46" s="10">
        <f t="shared" si="10"/>
        <v>2120.9207527267663</v>
      </c>
      <c r="D46" s="29">
        <f t="shared" si="1"/>
        <v>7.78</v>
      </c>
      <c r="E46" s="29">
        <f t="shared" si="2"/>
        <v>22.218124628428111</v>
      </c>
      <c r="F46" s="29">
        <f t="shared" si="7"/>
        <v>29.99</v>
      </c>
      <c r="G46" s="29">
        <f t="shared" si="3"/>
        <v>2098.7026280983382</v>
      </c>
      <c r="L46" s="76">
        <f t="shared" si="11"/>
        <v>44562</v>
      </c>
      <c r="M46" s="62">
        <v>33</v>
      </c>
      <c r="N46" s="55">
        <f t="shared" si="12"/>
        <v>2120.9207527267663</v>
      </c>
      <c r="O46" s="77">
        <f t="shared" si="4"/>
        <v>7.78</v>
      </c>
      <c r="P46" s="77">
        <f t="shared" si="5"/>
        <v>22.218124628428111</v>
      </c>
      <c r="Q46" s="77">
        <f t="shared" si="8"/>
        <v>29.99</v>
      </c>
      <c r="R46" s="77">
        <f t="shared" si="6"/>
        <v>2098.7026280983382</v>
      </c>
    </row>
    <row r="47" spans="1:18" x14ac:dyDescent="0.25">
      <c r="A47" s="27">
        <f t="shared" si="9"/>
        <v>44593</v>
      </c>
      <c r="B47" s="28">
        <v>34</v>
      </c>
      <c r="C47" s="10">
        <f t="shared" si="10"/>
        <v>2098.7026280983382</v>
      </c>
      <c r="D47" s="29">
        <f t="shared" si="1"/>
        <v>7.7</v>
      </c>
      <c r="E47" s="29">
        <f t="shared" si="2"/>
        <v>22.299591085399012</v>
      </c>
      <c r="F47" s="29">
        <f t="shared" si="7"/>
        <v>29.99</v>
      </c>
      <c r="G47" s="29">
        <f t="shared" si="3"/>
        <v>2076.4030370129394</v>
      </c>
      <c r="L47" s="76">
        <f t="shared" si="11"/>
        <v>44593</v>
      </c>
      <c r="M47" s="62">
        <v>34</v>
      </c>
      <c r="N47" s="55">
        <f t="shared" si="12"/>
        <v>2098.7026280983382</v>
      </c>
      <c r="O47" s="77">
        <f t="shared" si="4"/>
        <v>7.7</v>
      </c>
      <c r="P47" s="77">
        <f t="shared" si="5"/>
        <v>22.299591085399012</v>
      </c>
      <c r="Q47" s="77">
        <f t="shared" si="8"/>
        <v>29.99</v>
      </c>
      <c r="R47" s="77">
        <f t="shared" si="6"/>
        <v>2076.4030370129394</v>
      </c>
    </row>
    <row r="48" spans="1:18" x14ac:dyDescent="0.25">
      <c r="A48" s="27">
        <f t="shared" si="9"/>
        <v>44621</v>
      </c>
      <c r="B48" s="28">
        <v>35</v>
      </c>
      <c r="C48" s="10">
        <f t="shared" si="10"/>
        <v>2076.4030370129394</v>
      </c>
      <c r="D48" s="29">
        <f t="shared" si="1"/>
        <v>7.61</v>
      </c>
      <c r="E48" s="29">
        <f t="shared" si="2"/>
        <v>22.381356252712141</v>
      </c>
      <c r="F48" s="29">
        <f t="shared" si="7"/>
        <v>29.99</v>
      </c>
      <c r="G48" s="29">
        <f t="shared" si="3"/>
        <v>2054.0216807602274</v>
      </c>
      <c r="L48" s="76">
        <f t="shared" si="11"/>
        <v>44621</v>
      </c>
      <c r="M48" s="62">
        <v>35</v>
      </c>
      <c r="N48" s="55">
        <f t="shared" si="12"/>
        <v>2076.4030370129394</v>
      </c>
      <c r="O48" s="77">
        <f t="shared" si="4"/>
        <v>7.61</v>
      </c>
      <c r="P48" s="77">
        <f t="shared" si="5"/>
        <v>22.381356252712141</v>
      </c>
      <c r="Q48" s="77">
        <f t="shared" si="8"/>
        <v>29.99</v>
      </c>
      <c r="R48" s="77">
        <f t="shared" si="6"/>
        <v>2054.0216807602274</v>
      </c>
    </row>
    <row r="49" spans="1:18" x14ac:dyDescent="0.25">
      <c r="A49" s="27">
        <f t="shared" si="9"/>
        <v>44652</v>
      </c>
      <c r="B49" s="28">
        <v>36</v>
      </c>
      <c r="C49" s="10">
        <f t="shared" si="10"/>
        <v>2054.0216807602274</v>
      </c>
      <c r="D49" s="29">
        <f t="shared" si="1"/>
        <v>7.53</v>
      </c>
      <c r="E49" s="29">
        <f t="shared" si="2"/>
        <v>22.463421225638754</v>
      </c>
      <c r="F49" s="29">
        <f t="shared" si="7"/>
        <v>29.99</v>
      </c>
      <c r="G49" s="29">
        <f t="shared" si="3"/>
        <v>2031.5582595345886</v>
      </c>
      <c r="L49" s="76">
        <f t="shared" si="11"/>
        <v>44652</v>
      </c>
      <c r="M49" s="62">
        <v>36</v>
      </c>
      <c r="N49" s="55">
        <f t="shared" si="12"/>
        <v>2054.0216807602274</v>
      </c>
      <c r="O49" s="77">
        <f t="shared" si="4"/>
        <v>7.53</v>
      </c>
      <c r="P49" s="77">
        <f t="shared" si="5"/>
        <v>22.463421225638754</v>
      </c>
      <c r="Q49" s="77">
        <f t="shared" si="8"/>
        <v>29.99</v>
      </c>
      <c r="R49" s="77">
        <f t="shared" si="6"/>
        <v>2031.5582595345886</v>
      </c>
    </row>
    <row r="50" spans="1:18" x14ac:dyDescent="0.25">
      <c r="A50" s="27">
        <f t="shared" si="9"/>
        <v>44682</v>
      </c>
      <c r="B50" s="28">
        <v>37</v>
      </c>
      <c r="C50" s="10">
        <f t="shared" si="10"/>
        <v>2031.5582595345886</v>
      </c>
      <c r="D50" s="29">
        <f t="shared" si="1"/>
        <v>7.45</v>
      </c>
      <c r="E50" s="29">
        <f t="shared" si="2"/>
        <v>22.545787103466093</v>
      </c>
      <c r="F50" s="29">
        <f t="shared" si="7"/>
        <v>29.99</v>
      </c>
      <c r="G50" s="29">
        <f t="shared" si="3"/>
        <v>2009.0124724311224</v>
      </c>
      <c r="L50" s="76">
        <f t="shared" si="11"/>
        <v>44682</v>
      </c>
      <c r="M50" s="62">
        <v>37</v>
      </c>
      <c r="N50" s="55">
        <f t="shared" si="12"/>
        <v>2031.5582595345886</v>
      </c>
      <c r="O50" s="77">
        <f t="shared" si="4"/>
        <v>7.45</v>
      </c>
      <c r="P50" s="77">
        <f t="shared" si="5"/>
        <v>22.545787103466093</v>
      </c>
      <c r="Q50" s="77">
        <f t="shared" si="8"/>
        <v>29.99</v>
      </c>
      <c r="R50" s="77">
        <f t="shared" si="6"/>
        <v>2009.0124724311224</v>
      </c>
    </row>
    <row r="51" spans="1:18" x14ac:dyDescent="0.25">
      <c r="A51" s="27">
        <f t="shared" si="9"/>
        <v>44713</v>
      </c>
      <c r="B51" s="28">
        <v>38</v>
      </c>
      <c r="C51" s="10">
        <f t="shared" si="10"/>
        <v>2009.0124724311224</v>
      </c>
      <c r="D51" s="29">
        <f t="shared" si="1"/>
        <v>7.37</v>
      </c>
      <c r="E51" s="29">
        <f t="shared" si="2"/>
        <v>22.628454989512139</v>
      </c>
      <c r="F51" s="29">
        <f t="shared" si="7"/>
        <v>29.99</v>
      </c>
      <c r="G51" s="29">
        <f t="shared" si="3"/>
        <v>1986.3840174416102</v>
      </c>
      <c r="L51" s="76">
        <f t="shared" si="11"/>
        <v>44713</v>
      </c>
      <c r="M51" s="62">
        <v>38</v>
      </c>
      <c r="N51" s="55">
        <f t="shared" si="12"/>
        <v>2009.0124724311224</v>
      </c>
      <c r="O51" s="77">
        <f t="shared" si="4"/>
        <v>7.37</v>
      </c>
      <c r="P51" s="77">
        <f t="shared" si="5"/>
        <v>22.628454989512139</v>
      </c>
      <c r="Q51" s="77">
        <f t="shared" si="8"/>
        <v>29.99</v>
      </c>
      <c r="R51" s="77">
        <f t="shared" si="6"/>
        <v>1986.3840174416102</v>
      </c>
    </row>
    <row r="52" spans="1:18" x14ac:dyDescent="0.25">
      <c r="A52" s="27">
        <f t="shared" si="9"/>
        <v>44743</v>
      </c>
      <c r="B52" s="28">
        <v>39</v>
      </c>
      <c r="C52" s="10">
        <f t="shared" si="10"/>
        <v>1986.3840174416102</v>
      </c>
      <c r="D52" s="29">
        <f t="shared" si="1"/>
        <v>7.28</v>
      </c>
      <c r="E52" s="29">
        <f t="shared" si="2"/>
        <v>22.711425991140349</v>
      </c>
      <c r="F52" s="29">
        <f t="shared" si="7"/>
        <v>29.99</v>
      </c>
      <c r="G52" s="29">
        <f t="shared" si="3"/>
        <v>1963.6725914504698</v>
      </c>
      <c r="L52" s="76">
        <f t="shared" si="11"/>
        <v>44743</v>
      </c>
      <c r="M52" s="62">
        <v>39</v>
      </c>
      <c r="N52" s="55">
        <f t="shared" si="12"/>
        <v>1986.3840174416102</v>
      </c>
      <c r="O52" s="77">
        <f t="shared" si="4"/>
        <v>7.28</v>
      </c>
      <c r="P52" s="77">
        <f t="shared" si="5"/>
        <v>22.711425991140349</v>
      </c>
      <c r="Q52" s="77">
        <f t="shared" si="8"/>
        <v>29.99</v>
      </c>
      <c r="R52" s="77">
        <f t="shared" si="6"/>
        <v>1963.6725914504698</v>
      </c>
    </row>
    <row r="53" spans="1:18" x14ac:dyDescent="0.25">
      <c r="A53" s="27">
        <f t="shared" si="9"/>
        <v>44774</v>
      </c>
      <c r="B53" s="28">
        <v>40</v>
      </c>
      <c r="C53" s="10">
        <f t="shared" si="10"/>
        <v>1963.6725914504698</v>
      </c>
      <c r="D53" s="29">
        <f t="shared" si="1"/>
        <v>7.2</v>
      </c>
      <c r="E53" s="29">
        <f t="shared" si="2"/>
        <v>22.794701219774527</v>
      </c>
      <c r="F53" s="29">
        <f t="shared" si="7"/>
        <v>29.99</v>
      </c>
      <c r="G53" s="29">
        <f t="shared" si="3"/>
        <v>1940.8778902306954</v>
      </c>
      <c r="L53" s="76">
        <f t="shared" si="11"/>
        <v>44774</v>
      </c>
      <c r="M53" s="62">
        <v>40</v>
      </c>
      <c r="N53" s="55">
        <f t="shared" si="12"/>
        <v>1963.6725914504698</v>
      </c>
      <c r="O53" s="77">
        <f t="shared" si="4"/>
        <v>7.2</v>
      </c>
      <c r="P53" s="77">
        <f t="shared" si="5"/>
        <v>22.794701219774527</v>
      </c>
      <c r="Q53" s="77">
        <f t="shared" si="8"/>
        <v>29.99</v>
      </c>
      <c r="R53" s="77">
        <f t="shared" si="6"/>
        <v>1940.8778902306954</v>
      </c>
    </row>
    <row r="54" spans="1:18" x14ac:dyDescent="0.25">
      <c r="A54" s="27">
        <f t="shared" si="9"/>
        <v>44805</v>
      </c>
      <c r="B54" s="28">
        <v>41</v>
      </c>
      <c r="C54" s="10">
        <f t="shared" si="10"/>
        <v>1940.8778902306954</v>
      </c>
      <c r="D54" s="29">
        <f t="shared" si="1"/>
        <v>7.12</v>
      </c>
      <c r="E54" s="29">
        <f t="shared" si="2"/>
        <v>22.8782817909137</v>
      </c>
      <c r="F54" s="29">
        <f t="shared" si="7"/>
        <v>29.99</v>
      </c>
      <c r="G54" s="29">
        <f t="shared" si="3"/>
        <v>1917.9996084397817</v>
      </c>
      <c r="L54" s="76">
        <f t="shared" si="11"/>
        <v>44805</v>
      </c>
      <c r="M54" s="62">
        <v>41</v>
      </c>
      <c r="N54" s="55">
        <f t="shared" si="12"/>
        <v>1940.8778902306954</v>
      </c>
      <c r="O54" s="77">
        <f t="shared" si="4"/>
        <v>7.12</v>
      </c>
      <c r="P54" s="77">
        <f t="shared" si="5"/>
        <v>22.8782817909137</v>
      </c>
      <c r="Q54" s="77">
        <f t="shared" si="8"/>
        <v>29.99</v>
      </c>
      <c r="R54" s="77">
        <f t="shared" si="6"/>
        <v>1917.9996084397817</v>
      </c>
    </row>
    <row r="55" spans="1:18" x14ac:dyDescent="0.25">
      <c r="A55" s="27">
        <f t="shared" si="9"/>
        <v>44835</v>
      </c>
      <c r="B55" s="28">
        <v>42</v>
      </c>
      <c r="C55" s="10">
        <f t="shared" si="10"/>
        <v>1917.9996084397817</v>
      </c>
      <c r="D55" s="29">
        <f t="shared" si="1"/>
        <v>7.03</v>
      </c>
      <c r="E55" s="29">
        <f t="shared" si="2"/>
        <v>22.962168824147053</v>
      </c>
      <c r="F55" s="29">
        <f t="shared" si="7"/>
        <v>29.99</v>
      </c>
      <c r="G55" s="29">
        <f t="shared" si="3"/>
        <v>1895.0374396156346</v>
      </c>
      <c r="L55" s="76">
        <f t="shared" si="11"/>
        <v>44835</v>
      </c>
      <c r="M55" s="62">
        <v>42</v>
      </c>
      <c r="N55" s="55">
        <f t="shared" si="12"/>
        <v>1917.9996084397817</v>
      </c>
      <c r="O55" s="77">
        <f t="shared" si="4"/>
        <v>7.03</v>
      </c>
      <c r="P55" s="77">
        <f t="shared" si="5"/>
        <v>22.962168824147053</v>
      </c>
      <c r="Q55" s="77">
        <f t="shared" si="8"/>
        <v>29.99</v>
      </c>
      <c r="R55" s="77">
        <f t="shared" si="6"/>
        <v>1895.0374396156346</v>
      </c>
    </row>
    <row r="56" spans="1:18" x14ac:dyDescent="0.25">
      <c r="A56" s="27">
        <f t="shared" si="9"/>
        <v>44866</v>
      </c>
      <c r="B56" s="28">
        <v>43</v>
      </c>
      <c r="C56" s="10">
        <f t="shared" si="10"/>
        <v>1895.0374396156346</v>
      </c>
      <c r="D56" s="29">
        <f t="shared" si="1"/>
        <v>6.95</v>
      </c>
      <c r="E56" s="29">
        <f t="shared" si="2"/>
        <v>23.046363443168929</v>
      </c>
      <c r="F56" s="29">
        <f t="shared" si="7"/>
        <v>29.99</v>
      </c>
      <c r="G56" s="29">
        <f t="shared" si="3"/>
        <v>1871.9910761724657</v>
      </c>
      <c r="L56" s="76">
        <f t="shared" si="11"/>
        <v>44866</v>
      </c>
      <c r="M56" s="62">
        <v>43</v>
      </c>
      <c r="N56" s="55">
        <f t="shared" si="12"/>
        <v>1895.0374396156346</v>
      </c>
      <c r="O56" s="77">
        <f t="shared" si="4"/>
        <v>6.95</v>
      </c>
      <c r="P56" s="77">
        <f t="shared" si="5"/>
        <v>23.046363443168929</v>
      </c>
      <c r="Q56" s="77">
        <f t="shared" si="8"/>
        <v>29.99</v>
      </c>
      <c r="R56" s="77">
        <f t="shared" si="6"/>
        <v>1871.9910761724657</v>
      </c>
    </row>
    <row r="57" spans="1:18" x14ac:dyDescent="0.25">
      <c r="A57" s="27">
        <f t="shared" si="9"/>
        <v>44896</v>
      </c>
      <c r="B57" s="28">
        <v>44</v>
      </c>
      <c r="C57" s="10">
        <f t="shared" si="10"/>
        <v>1871.9910761724657</v>
      </c>
      <c r="D57" s="29">
        <f t="shared" si="1"/>
        <v>6.86</v>
      </c>
      <c r="E57" s="29">
        <f t="shared" si="2"/>
        <v>23.130866775793876</v>
      </c>
      <c r="F57" s="29">
        <f t="shared" si="7"/>
        <v>29.99</v>
      </c>
      <c r="G57" s="29">
        <f t="shared" si="3"/>
        <v>1848.8602093966717</v>
      </c>
      <c r="L57" s="76">
        <f t="shared" si="11"/>
        <v>44896</v>
      </c>
      <c r="M57" s="62">
        <v>44</v>
      </c>
      <c r="N57" s="55">
        <f t="shared" si="12"/>
        <v>1871.9910761724657</v>
      </c>
      <c r="O57" s="77">
        <f t="shared" si="4"/>
        <v>6.86</v>
      </c>
      <c r="P57" s="77">
        <f t="shared" si="5"/>
        <v>23.130866775793876</v>
      </c>
      <c r="Q57" s="77">
        <f t="shared" si="8"/>
        <v>29.99</v>
      </c>
      <c r="R57" s="77">
        <f t="shared" si="6"/>
        <v>1848.8602093966717</v>
      </c>
    </row>
    <row r="58" spans="1:18" x14ac:dyDescent="0.25">
      <c r="A58" s="27">
        <f t="shared" si="9"/>
        <v>44927</v>
      </c>
      <c r="B58" s="28">
        <v>45</v>
      </c>
      <c r="C58" s="10">
        <f t="shared" si="10"/>
        <v>1848.8602093966717</v>
      </c>
      <c r="D58" s="29">
        <f t="shared" si="1"/>
        <v>6.78</v>
      </c>
      <c r="E58" s="29">
        <f t="shared" si="2"/>
        <v>23.21567995397179</v>
      </c>
      <c r="F58" s="29">
        <f t="shared" si="7"/>
        <v>29.99</v>
      </c>
      <c r="G58" s="29">
        <f t="shared" si="3"/>
        <v>1825.6445294426999</v>
      </c>
      <c r="L58" s="76">
        <f t="shared" si="11"/>
        <v>44927</v>
      </c>
      <c r="M58" s="62">
        <v>45</v>
      </c>
      <c r="N58" s="55">
        <f t="shared" si="12"/>
        <v>1848.8602093966717</v>
      </c>
      <c r="O58" s="77">
        <f t="shared" si="4"/>
        <v>6.78</v>
      </c>
      <c r="P58" s="77">
        <f t="shared" si="5"/>
        <v>23.21567995397179</v>
      </c>
      <c r="Q58" s="77">
        <f t="shared" si="8"/>
        <v>29.99</v>
      </c>
      <c r="R58" s="77">
        <f t="shared" si="6"/>
        <v>1825.6445294426999</v>
      </c>
    </row>
    <row r="59" spans="1:18" x14ac:dyDescent="0.25">
      <c r="A59" s="27">
        <f t="shared" si="9"/>
        <v>44958</v>
      </c>
      <c r="B59" s="28">
        <v>46</v>
      </c>
      <c r="C59" s="10">
        <f t="shared" si="10"/>
        <v>1825.6445294426999</v>
      </c>
      <c r="D59" s="29">
        <f t="shared" si="1"/>
        <v>6.69</v>
      </c>
      <c r="E59" s="29">
        <f t="shared" si="2"/>
        <v>23.300804113803022</v>
      </c>
      <c r="F59" s="29">
        <f t="shared" si="7"/>
        <v>29.99</v>
      </c>
      <c r="G59" s="29">
        <f t="shared" si="3"/>
        <v>1802.3437253288969</v>
      </c>
      <c r="L59" s="76">
        <f t="shared" si="11"/>
        <v>44958</v>
      </c>
      <c r="M59" s="62">
        <v>46</v>
      </c>
      <c r="N59" s="55">
        <f t="shared" si="12"/>
        <v>1825.6445294426999</v>
      </c>
      <c r="O59" s="77">
        <f t="shared" si="4"/>
        <v>6.69</v>
      </c>
      <c r="P59" s="77">
        <f t="shared" si="5"/>
        <v>23.300804113803022</v>
      </c>
      <c r="Q59" s="77">
        <f t="shared" si="8"/>
        <v>29.99</v>
      </c>
      <c r="R59" s="77">
        <f t="shared" si="6"/>
        <v>1802.3437253288969</v>
      </c>
    </row>
    <row r="60" spans="1:18" x14ac:dyDescent="0.25">
      <c r="A60" s="27">
        <f t="shared" si="9"/>
        <v>44986</v>
      </c>
      <c r="B60" s="28">
        <v>47</v>
      </c>
      <c r="C60" s="10">
        <f t="shared" si="10"/>
        <v>1802.3437253288969</v>
      </c>
      <c r="D60" s="29">
        <f t="shared" si="1"/>
        <v>6.61</v>
      </c>
      <c r="E60" s="29">
        <f t="shared" si="2"/>
        <v>23.386240395553628</v>
      </c>
      <c r="F60" s="29">
        <f t="shared" si="7"/>
        <v>29.99</v>
      </c>
      <c r="G60" s="29">
        <f t="shared" si="3"/>
        <v>1778.9574849333433</v>
      </c>
      <c r="L60" s="76">
        <f t="shared" si="11"/>
        <v>44986</v>
      </c>
      <c r="M60" s="62">
        <v>47</v>
      </c>
      <c r="N60" s="55">
        <f t="shared" si="12"/>
        <v>1802.3437253288969</v>
      </c>
      <c r="O60" s="77">
        <f t="shared" si="4"/>
        <v>6.61</v>
      </c>
      <c r="P60" s="77">
        <f t="shared" si="5"/>
        <v>23.386240395553628</v>
      </c>
      <c r="Q60" s="77">
        <f t="shared" si="8"/>
        <v>29.99</v>
      </c>
      <c r="R60" s="77">
        <f t="shared" si="6"/>
        <v>1778.9574849333433</v>
      </c>
    </row>
    <row r="61" spans="1:18" x14ac:dyDescent="0.25">
      <c r="A61" s="27">
        <f t="shared" si="9"/>
        <v>45017</v>
      </c>
      <c r="B61" s="28">
        <v>48</v>
      </c>
      <c r="C61" s="10">
        <f t="shared" si="10"/>
        <v>1778.9574849333433</v>
      </c>
      <c r="D61" s="29">
        <f t="shared" si="1"/>
        <v>6.52</v>
      </c>
      <c r="E61" s="29">
        <f t="shared" si="2"/>
        <v>23.471989943670657</v>
      </c>
      <c r="F61" s="29">
        <f t="shared" si="7"/>
        <v>29.99</v>
      </c>
      <c r="G61" s="29">
        <f t="shared" si="3"/>
        <v>1755.4854949896726</v>
      </c>
      <c r="L61" s="76">
        <f t="shared" si="11"/>
        <v>45017</v>
      </c>
      <c r="M61" s="62">
        <v>48</v>
      </c>
      <c r="N61" s="55">
        <f t="shared" si="12"/>
        <v>1778.9574849333433</v>
      </c>
      <c r="O61" s="77">
        <f t="shared" si="4"/>
        <v>6.52</v>
      </c>
      <c r="P61" s="77">
        <f t="shared" si="5"/>
        <v>23.471989943670657</v>
      </c>
      <c r="Q61" s="77">
        <f t="shared" si="8"/>
        <v>29.99</v>
      </c>
      <c r="R61" s="77">
        <f t="shared" si="6"/>
        <v>1755.4854949896726</v>
      </c>
    </row>
    <row r="62" spans="1:18" x14ac:dyDescent="0.25">
      <c r="A62" s="27">
        <f t="shared" si="9"/>
        <v>45047</v>
      </c>
      <c r="B62" s="28">
        <v>49</v>
      </c>
      <c r="C62" s="10">
        <f t="shared" si="10"/>
        <v>1755.4854949896726</v>
      </c>
      <c r="D62" s="29">
        <f t="shared" si="1"/>
        <v>6.44</v>
      </c>
      <c r="E62" s="29">
        <f t="shared" si="2"/>
        <v>23.558053906797454</v>
      </c>
      <c r="F62" s="29">
        <f t="shared" si="7"/>
        <v>29.99</v>
      </c>
      <c r="G62" s="29">
        <f t="shared" si="3"/>
        <v>1731.9274410828752</v>
      </c>
      <c r="L62" s="76">
        <f t="shared" si="11"/>
        <v>45047</v>
      </c>
      <c r="M62" s="62">
        <v>49</v>
      </c>
      <c r="N62" s="55">
        <f t="shared" si="12"/>
        <v>1755.4854949896726</v>
      </c>
      <c r="O62" s="77">
        <f t="shared" si="4"/>
        <v>6.44</v>
      </c>
      <c r="P62" s="77">
        <f t="shared" si="5"/>
        <v>23.558053906797454</v>
      </c>
      <c r="Q62" s="77">
        <f t="shared" si="8"/>
        <v>29.99</v>
      </c>
      <c r="R62" s="77">
        <f t="shared" si="6"/>
        <v>1731.9274410828752</v>
      </c>
    </row>
    <row r="63" spans="1:18" x14ac:dyDescent="0.25">
      <c r="A63" s="27">
        <f t="shared" si="9"/>
        <v>45078</v>
      </c>
      <c r="B63" s="28">
        <v>50</v>
      </c>
      <c r="C63" s="10">
        <f t="shared" si="10"/>
        <v>1731.9274410828752</v>
      </c>
      <c r="D63" s="29">
        <f t="shared" si="1"/>
        <v>6.35</v>
      </c>
      <c r="E63" s="29">
        <f t="shared" si="2"/>
        <v>23.644433437789047</v>
      </c>
      <c r="F63" s="29">
        <f t="shared" si="7"/>
        <v>29.99</v>
      </c>
      <c r="G63" s="29">
        <f t="shared" si="3"/>
        <v>1708.2830076450862</v>
      </c>
      <c r="L63" s="76">
        <f t="shared" si="11"/>
        <v>45078</v>
      </c>
      <c r="M63" s="62">
        <v>50</v>
      </c>
      <c r="N63" s="55">
        <f t="shared" si="12"/>
        <v>1731.9274410828752</v>
      </c>
      <c r="O63" s="77">
        <f t="shared" si="4"/>
        <v>6.35</v>
      </c>
      <c r="P63" s="77">
        <f t="shared" si="5"/>
        <v>23.644433437789047</v>
      </c>
      <c r="Q63" s="77">
        <f t="shared" si="8"/>
        <v>29.99</v>
      </c>
      <c r="R63" s="77">
        <f t="shared" si="6"/>
        <v>1708.2830076450862</v>
      </c>
    </row>
    <row r="64" spans="1:18" x14ac:dyDescent="0.25">
      <c r="A64" s="27">
        <f t="shared" si="9"/>
        <v>45108</v>
      </c>
      <c r="B64" s="28">
        <v>51</v>
      </c>
      <c r="C64" s="10">
        <f t="shared" si="10"/>
        <v>1708.2830076450862</v>
      </c>
      <c r="D64" s="29">
        <f t="shared" si="1"/>
        <v>6.26</v>
      </c>
      <c r="E64" s="29">
        <f t="shared" si="2"/>
        <v>23.731129693727603</v>
      </c>
      <c r="F64" s="29">
        <f t="shared" si="7"/>
        <v>29.99</v>
      </c>
      <c r="G64" s="29">
        <f t="shared" si="3"/>
        <v>1684.5518779513586</v>
      </c>
      <c r="L64" s="76">
        <f t="shared" si="11"/>
        <v>45108</v>
      </c>
      <c r="M64" s="62">
        <v>51</v>
      </c>
      <c r="N64" s="55">
        <f t="shared" si="12"/>
        <v>1708.2830076450862</v>
      </c>
      <c r="O64" s="77">
        <f t="shared" si="4"/>
        <v>6.26</v>
      </c>
      <c r="P64" s="77">
        <f t="shared" si="5"/>
        <v>23.731129693727603</v>
      </c>
      <c r="Q64" s="77">
        <f t="shared" si="8"/>
        <v>29.99</v>
      </c>
      <c r="R64" s="77">
        <f t="shared" si="6"/>
        <v>1684.5518779513586</v>
      </c>
    </row>
    <row r="65" spans="1:18" x14ac:dyDescent="0.25">
      <c r="A65" s="27">
        <f t="shared" si="9"/>
        <v>45139</v>
      </c>
      <c r="B65" s="28">
        <v>52</v>
      </c>
      <c r="C65" s="10">
        <f t="shared" si="10"/>
        <v>1684.5518779513586</v>
      </c>
      <c r="D65" s="29">
        <f t="shared" si="1"/>
        <v>6.18</v>
      </c>
      <c r="E65" s="29">
        <f t="shared" si="2"/>
        <v>23.818143835937938</v>
      </c>
      <c r="F65" s="29">
        <f t="shared" si="7"/>
        <v>29.99</v>
      </c>
      <c r="G65" s="29">
        <f t="shared" si="3"/>
        <v>1660.7337341154207</v>
      </c>
      <c r="L65" s="76">
        <f t="shared" si="11"/>
        <v>45139</v>
      </c>
      <c r="M65" s="62">
        <v>52</v>
      </c>
      <c r="N65" s="55">
        <f t="shared" si="12"/>
        <v>1684.5518779513586</v>
      </c>
      <c r="O65" s="77">
        <f t="shared" si="4"/>
        <v>6.18</v>
      </c>
      <c r="P65" s="77">
        <f t="shared" si="5"/>
        <v>23.818143835937938</v>
      </c>
      <c r="Q65" s="77">
        <f t="shared" si="8"/>
        <v>29.99</v>
      </c>
      <c r="R65" s="77">
        <f t="shared" si="6"/>
        <v>1660.7337341154207</v>
      </c>
    </row>
    <row r="66" spans="1:18" x14ac:dyDescent="0.25">
      <c r="A66" s="27">
        <f t="shared" si="9"/>
        <v>45170</v>
      </c>
      <c r="B66" s="28">
        <v>53</v>
      </c>
      <c r="C66" s="10">
        <f t="shared" si="10"/>
        <v>1660.7337341154207</v>
      </c>
      <c r="D66" s="29">
        <f t="shared" si="1"/>
        <v>6.09</v>
      </c>
      <c r="E66" s="29">
        <f t="shared" si="2"/>
        <v>23.905477030003045</v>
      </c>
      <c r="F66" s="29">
        <f t="shared" si="7"/>
        <v>29.99</v>
      </c>
      <c r="G66" s="29">
        <f t="shared" si="3"/>
        <v>1636.8282570854176</v>
      </c>
      <c r="L66" s="76">
        <f t="shared" si="11"/>
        <v>45170</v>
      </c>
      <c r="M66" s="62">
        <v>53</v>
      </c>
      <c r="N66" s="55">
        <f t="shared" si="12"/>
        <v>1660.7337341154207</v>
      </c>
      <c r="O66" s="77">
        <f t="shared" si="4"/>
        <v>6.09</v>
      </c>
      <c r="P66" s="77">
        <f t="shared" si="5"/>
        <v>23.905477030003045</v>
      </c>
      <c r="Q66" s="77">
        <f t="shared" si="8"/>
        <v>29.99</v>
      </c>
      <c r="R66" s="77">
        <f t="shared" si="6"/>
        <v>1636.8282570854176</v>
      </c>
    </row>
    <row r="67" spans="1:18" x14ac:dyDescent="0.25">
      <c r="A67" s="27">
        <f t="shared" si="9"/>
        <v>45200</v>
      </c>
      <c r="B67" s="28">
        <v>54</v>
      </c>
      <c r="C67" s="10">
        <f t="shared" si="10"/>
        <v>1636.8282570854176</v>
      </c>
      <c r="D67" s="29">
        <f t="shared" si="1"/>
        <v>6</v>
      </c>
      <c r="E67" s="29">
        <f t="shared" si="2"/>
        <v>23.99313044577972</v>
      </c>
      <c r="F67" s="29">
        <f t="shared" si="7"/>
        <v>29.99</v>
      </c>
      <c r="G67" s="29">
        <f t="shared" si="3"/>
        <v>1612.8351266396378</v>
      </c>
      <c r="L67" s="76">
        <f t="shared" si="11"/>
        <v>45200</v>
      </c>
      <c r="M67" s="62">
        <v>54</v>
      </c>
      <c r="N67" s="55">
        <f t="shared" si="12"/>
        <v>1636.8282570854176</v>
      </c>
      <c r="O67" s="77">
        <f t="shared" si="4"/>
        <v>6</v>
      </c>
      <c r="P67" s="77">
        <f t="shared" si="5"/>
        <v>23.99313044577972</v>
      </c>
      <c r="Q67" s="77">
        <f t="shared" si="8"/>
        <v>29.99</v>
      </c>
      <c r="R67" s="77">
        <f t="shared" si="6"/>
        <v>1612.8351266396378</v>
      </c>
    </row>
    <row r="68" spans="1:18" x14ac:dyDescent="0.25">
      <c r="A68" s="27">
        <f t="shared" si="9"/>
        <v>45231</v>
      </c>
      <c r="B68" s="28">
        <v>55</v>
      </c>
      <c r="C68" s="10">
        <f t="shared" si="10"/>
        <v>1612.8351266396378</v>
      </c>
      <c r="D68" s="29">
        <f t="shared" si="1"/>
        <v>5.91</v>
      </c>
      <c r="E68" s="29">
        <f t="shared" si="2"/>
        <v>24.081105257414247</v>
      </c>
      <c r="F68" s="29">
        <f t="shared" si="7"/>
        <v>29.99</v>
      </c>
      <c r="G68" s="29">
        <f t="shared" si="3"/>
        <v>1588.7540213822235</v>
      </c>
      <c r="L68" s="76">
        <f t="shared" si="11"/>
        <v>45231</v>
      </c>
      <c r="M68" s="62">
        <v>55</v>
      </c>
      <c r="N68" s="55">
        <f t="shared" si="12"/>
        <v>1612.8351266396378</v>
      </c>
      <c r="O68" s="77">
        <f t="shared" si="4"/>
        <v>5.91</v>
      </c>
      <c r="P68" s="77">
        <f t="shared" si="5"/>
        <v>24.081105257414247</v>
      </c>
      <c r="Q68" s="77">
        <f t="shared" si="8"/>
        <v>29.99</v>
      </c>
      <c r="R68" s="77">
        <f t="shared" si="6"/>
        <v>1588.7540213822235</v>
      </c>
    </row>
    <row r="69" spans="1:18" x14ac:dyDescent="0.25">
      <c r="A69" s="27">
        <f t="shared" si="9"/>
        <v>45261</v>
      </c>
      <c r="B69" s="28">
        <v>56</v>
      </c>
      <c r="C69" s="10">
        <f t="shared" si="10"/>
        <v>1588.7540213822235</v>
      </c>
      <c r="D69" s="29">
        <f t="shared" si="1"/>
        <v>5.83</v>
      </c>
      <c r="E69" s="29">
        <f t="shared" si="2"/>
        <v>24.169402643358101</v>
      </c>
      <c r="F69" s="29">
        <f t="shared" si="7"/>
        <v>29.99</v>
      </c>
      <c r="G69" s="29">
        <f t="shared" si="3"/>
        <v>1564.5846187388654</v>
      </c>
      <c r="L69" s="76">
        <f t="shared" si="11"/>
        <v>45261</v>
      </c>
      <c r="M69" s="62">
        <v>56</v>
      </c>
      <c r="N69" s="55">
        <f t="shared" si="12"/>
        <v>1588.7540213822235</v>
      </c>
      <c r="O69" s="77">
        <f t="shared" si="4"/>
        <v>5.83</v>
      </c>
      <c r="P69" s="77">
        <f t="shared" si="5"/>
        <v>24.169402643358101</v>
      </c>
      <c r="Q69" s="77">
        <f t="shared" si="8"/>
        <v>29.99</v>
      </c>
      <c r="R69" s="77">
        <f t="shared" si="6"/>
        <v>1564.5846187388654</v>
      </c>
    </row>
    <row r="70" spans="1:18" x14ac:dyDescent="0.25">
      <c r="A70" s="27">
        <f t="shared" si="9"/>
        <v>45292</v>
      </c>
      <c r="B70" s="28">
        <v>57</v>
      </c>
      <c r="C70" s="10">
        <f t="shared" si="10"/>
        <v>1564.5846187388654</v>
      </c>
      <c r="D70" s="29">
        <f t="shared" si="1"/>
        <v>5.74</v>
      </c>
      <c r="E70" s="29">
        <f t="shared" si="2"/>
        <v>24.258023786383749</v>
      </c>
      <c r="F70" s="29">
        <f t="shared" si="7"/>
        <v>29.99</v>
      </c>
      <c r="G70" s="29">
        <f t="shared" si="3"/>
        <v>1540.3265949524816</v>
      </c>
      <c r="L70" s="76">
        <f t="shared" si="11"/>
        <v>45292</v>
      </c>
      <c r="M70" s="62">
        <v>57</v>
      </c>
      <c r="N70" s="55">
        <f t="shared" si="12"/>
        <v>1564.5846187388654</v>
      </c>
      <c r="O70" s="77">
        <f t="shared" si="4"/>
        <v>5.74</v>
      </c>
      <c r="P70" s="77">
        <f t="shared" si="5"/>
        <v>24.258023786383749</v>
      </c>
      <c r="Q70" s="77">
        <f t="shared" si="8"/>
        <v>29.99</v>
      </c>
      <c r="R70" s="77">
        <f t="shared" si="6"/>
        <v>1540.3265949524816</v>
      </c>
    </row>
    <row r="71" spans="1:18" x14ac:dyDescent="0.25">
      <c r="A71" s="27">
        <f t="shared" si="9"/>
        <v>45323</v>
      </c>
      <c r="B71" s="28">
        <v>58</v>
      </c>
      <c r="C71" s="10">
        <f t="shared" si="10"/>
        <v>1540.3265949524816</v>
      </c>
      <c r="D71" s="29">
        <f t="shared" si="1"/>
        <v>5.65</v>
      </c>
      <c r="E71" s="29">
        <f t="shared" si="2"/>
        <v>24.346969873600489</v>
      </c>
      <c r="F71" s="29">
        <f t="shared" si="7"/>
        <v>29.99</v>
      </c>
      <c r="G71" s="29">
        <f t="shared" si="3"/>
        <v>1515.9796250788811</v>
      </c>
      <c r="L71" s="76">
        <f t="shared" si="11"/>
        <v>45323</v>
      </c>
      <c r="M71" s="62">
        <v>58</v>
      </c>
      <c r="N71" s="55">
        <f t="shared" si="12"/>
        <v>1540.3265949524816</v>
      </c>
      <c r="O71" s="77">
        <f t="shared" si="4"/>
        <v>5.65</v>
      </c>
      <c r="P71" s="77">
        <f t="shared" si="5"/>
        <v>24.346969873600489</v>
      </c>
      <c r="Q71" s="77">
        <f t="shared" si="8"/>
        <v>29.99</v>
      </c>
      <c r="R71" s="77">
        <f t="shared" si="6"/>
        <v>1515.9796250788811</v>
      </c>
    </row>
    <row r="72" spans="1:18" x14ac:dyDescent="0.25">
      <c r="A72" s="27">
        <f t="shared" si="9"/>
        <v>45352</v>
      </c>
      <c r="B72" s="28">
        <v>59</v>
      </c>
      <c r="C72" s="10">
        <f t="shared" si="10"/>
        <v>1515.9796250788811</v>
      </c>
      <c r="D72" s="29">
        <f t="shared" si="1"/>
        <v>5.56</v>
      </c>
      <c r="E72" s="29">
        <f t="shared" si="2"/>
        <v>24.436242096470355</v>
      </c>
      <c r="F72" s="29">
        <f t="shared" si="7"/>
        <v>29.99</v>
      </c>
      <c r="G72" s="29">
        <f t="shared" si="3"/>
        <v>1491.5433829824108</v>
      </c>
      <c r="L72" s="76">
        <f t="shared" si="11"/>
        <v>45352</v>
      </c>
      <c r="M72" s="62">
        <v>59</v>
      </c>
      <c r="N72" s="55">
        <f t="shared" si="12"/>
        <v>1515.9796250788811</v>
      </c>
      <c r="O72" s="77">
        <f t="shared" si="4"/>
        <v>5.56</v>
      </c>
      <c r="P72" s="77">
        <f t="shared" si="5"/>
        <v>24.436242096470355</v>
      </c>
      <c r="Q72" s="77">
        <f t="shared" si="8"/>
        <v>29.99</v>
      </c>
      <c r="R72" s="77">
        <f t="shared" si="6"/>
        <v>1491.5433829824108</v>
      </c>
    </row>
    <row r="73" spans="1:18" x14ac:dyDescent="0.25">
      <c r="A73" s="27">
        <f t="shared" si="9"/>
        <v>45383</v>
      </c>
      <c r="B73" s="28">
        <v>60</v>
      </c>
      <c r="C73" s="10">
        <f>G72</f>
        <v>1491.5433829824108</v>
      </c>
      <c r="D73" s="29">
        <f>ROUND(C73*$E$10/12,2)</f>
        <v>5.47</v>
      </c>
      <c r="E73" s="29">
        <f t="shared" si="2"/>
        <v>24.525841650824081</v>
      </c>
      <c r="F73" s="29">
        <f t="shared" si="7"/>
        <v>29.99</v>
      </c>
      <c r="G73" s="29">
        <f>C73-E73</f>
        <v>1467.0175413315867</v>
      </c>
      <c r="L73" s="76">
        <f t="shared" si="11"/>
        <v>45383</v>
      </c>
      <c r="M73" s="62">
        <v>60</v>
      </c>
      <c r="N73" s="55">
        <f>R72</f>
        <v>1491.5433829824108</v>
      </c>
      <c r="O73" s="77">
        <f t="shared" si="4"/>
        <v>5.47</v>
      </c>
      <c r="P73" s="77">
        <f t="shared" si="5"/>
        <v>24.525841650824081</v>
      </c>
      <c r="Q73" s="77">
        <f t="shared" si="8"/>
        <v>29.99</v>
      </c>
      <c r="R73" s="77">
        <f>N73-P73</f>
        <v>1467.0175413315867</v>
      </c>
    </row>
    <row r="74" spans="1:18" x14ac:dyDescent="0.25">
      <c r="A74" s="27">
        <f t="shared" si="9"/>
        <v>45413</v>
      </c>
      <c r="B74" s="28">
        <v>61</v>
      </c>
      <c r="C74" s="10">
        <f t="shared" ref="C74:C127" si="13">G73</f>
        <v>1467.0175413315867</v>
      </c>
      <c r="D74" s="29">
        <f t="shared" ref="D74:D127" si="14">ROUND(C74*$E$10/12,2)</f>
        <v>5.38</v>
      </c>
      <c r="E74" s="29">
        <f t="shared" si="2"/>
        <v>24.615769736877098</v>
      </c>
      <c r="F74" s="29">
        <f t="shared" si="7"/>
        <v>29.99</v>
      </c>
      <c r="G74" s="29">
        <f t="shared" ref="G74:G127" si="15">C74-E74</f>
        <v>1442.4017715947095</v>
      </c>
      <c r="L74" s="76">
        <f t="shared" si="11"/>
        <v>45413</v>
      </c>
      <c r="M74" s="62">
        <v>61</v>
      </c>
      <c r="N74" s="55">
        <f t="shared" ref="N74:N127" si="16">R73</f>
        <v>1467.0175413315867</v>
      </c>
      <c r="O74" s="77">
        <f t="shared" si="4"/>
        <v>5.38</v>
      </c>
      <c r="P74" s="77">
        <f t="shared" si="5"/>
        <v>24.615769736877098</v>
      </c>
      <c r="Q74" s="77">
        <f t="shared" si="8"/>
        <v>29.99</v>
      </c>
      <c r="R74" s="77">
        <f t="shared" ref="R74:R127" si="17">N74-P74</f>
        <v>1442.4017715947095</v>
      </c>
    </row>
    <row r="75" spans="1:18" x14ac:dyDescent="0.25">
      <c r="A75" s="27">
        <f t="shared" si="9"/>
        <v>45444</v>
      </c>
      <c r="B75" s="28">
        <v>62</v>
      </c>
      <c r="C75" s="10">
        <f t="shared" si="13"/>
        <v>1442.4017715947095</v>
      </c>
      <c r="D75" s="29">
        <f t="shared" si="14"/>
        <v>5.29</v>
      </c>
      <c r="E75" s="29">
        <f t="shared" si="2"/>
        <v>24.706027559245651</v>
      </c>
      <c r="F75" s="29">
        <f t="shared" si="7"/>
        <v>29.99</v>
      </c>
      <c r="G75" s="29">
        <f t="shared" si="15"/>
        <v>1417.6957440354638</v>
      </c>
      <c r="L75" s="76">
        <f t="shared" si="11"/>
        <v>45444</v>
      </c>
      <c r="M75" s="62">
        <v>62</v>
      </c>
      <c r="N75" s="55">
        <f t="shared" si="16"/>
        <v>1442.4017715947095</v>
      </c>
      <c r="O75" s="77">
        <f t="shared" si="4"/>
        <v>5.29</v>
      </c>
      <c r="P75" s="77">
        <f t="shared" si="5"/>
        <v>24.706027559245651</v>
      </c>
      <c r="Q75" s="77">
        <f t="shared" si="8"/>
        <v>29.99</v>
      </c>
      <c r="R75" s="77">
        <f t="shared" si="17"/>
        <v>1417.6957440354638</v>
      </c>
    </row>
    <row r="76" spans="1:18" x14ac:dyDescent="0.25">
      <c r="A76" s="27">
        <f t="shared" si="9"/>
        <v>45474</v>
      </c>
      <c r="B76" s="28">
        <v>63</v>
      </c>
      <c r="C76" s="10">
        <f t="shared" si="13"/>
        <v>1417.6957440354638</v>
      </c>
      <c r="D76" s="29">
        <f t="shared" si="14"/>
        <v>5.2</v>
      </c>
      <c r="E76" s="29">
        <f t="shared" si="2"/>
        <v>24.796616326962884</v>
      </c>
      <c r="F76" s="29">
        <f t="shared" si="7"/>
        <v>29.99</v>
      </c>
      <c r="G76" s="29">
        <f t="shared" si="15"/>
        <v>1392.8991277085008</v>
      </c>
      <c r="L76" s="76">
        <f t="shared" si="11"/>
        <v>45474</v>
      </c>
      <c r="M76" s="62">
        <v>63</v>
      </c>
      <c r="N76" s="55">
        <f t="shared" si="16"/>
        <v>1417.6957440354638</v>
      </c>
      <c r="O76" s="77">
        <f t="shared" si="4"/>
        <v>5.2</v>
      </c>
      <c r="P76" s="77">
        <f t="shared" si="5"/>
        <v>24.796616326962884</v>
      </c>
      <c r="Q76" s="77">
        <f t="shared" si="8"/>
        <v>29.99</v>
      </c>
      <c r="R76" s="77">
        <f t="shared" si="17"/>
        <v>1392.8991277085008</v>
      </c>
    </row>
    <row r="77" spans="1:18" x14ac:dyDescent="0.25">
      <c r="A77" s="27">
        <f t="shared" si="9"/>
        <v>45505</v>
      </c>
      <c r="B77" s="28">
        <v>64</v>
      </c>
      <c r="C77" s="10">
        <f t="shared" si="13"/>
        <v>1392.8991277085008</v>
      </c>
      <c r="D77" s="29">
        <f t="shared" si="14"/>
        <v>5.1100000000000003</v>
      </c>
      <c r="E77" s="29">
        <f t="shared" si="2"/>
        <v>24.887537253495079</v>
      </c>
      <c r="F77" s="29">
        <f t="shared" si="7"/>
        <v>29.99</v>
      </c>
      <c r="G77" s="29">
        <f t="shared" si="15"/>
        <v>1368.0115904550057</v>
      </c>
      <c r="L77" s="76">
        <f t="shared" si="11"/>
        <v>45505</v>
      </c>
      <c r="M77" s="62">
        <v>64</v>
      </c>
      <c r="N77" s="55">
        <f t="shared" si="16"/>
        <v>1392.8991277085008</v>
      </c>
      <c r="O77" s="77">
        <f t="shared" si="4"/>
        <v>5.1100000000000003</v>
      </c>
      <c r="P77" s="77">
        <f t="shared" si="5"/>
        <v>24.887537253495079</v>
      </c>
      <c r="Q77" s="77">
        <f t="shared" si="8"/>
        <v>29.99</v>
      </c>
      <c r="R77" s="77">
        <f t="shared" si="17"/>
        <v>1368.0115904550057</v>
      </c>
    </row>
    <row r="78" spans="1:18" x14ac:dyDescent="0.25">
      <c r="A78" s="27">
        <f t="shared" si="9"/>
        <v>45536</v>
      </c>
      <c r="B78" s="28">
        <v>65</v>
      </c>
      <c r="C78" s="10">
        <f t="shared" si="13"/>
        <v>1368.0115904550057</v>
      </c>
      <c r="D78" s="29">
        <f t="shared" si="14"/>
        <v>5.0199999999999996</v>
      </c>
      <c r="E78" s="29">
        <f t="shared" si="2"/>
        <v>24.978791556757894</v>
      </c>
      <c r="F78" s="29">
        <f t="shared" si="7"/>
        <v>29.99</v>
      </c>
      <c r="G78" s="29">
        <f t="shared" si="15"/>
        <v>1343.0327988982478</v>
      </c>
      <c r="L78" s="76">
        <f t="shared" si="11"/>
        <v>45536</v>
      </c>
      <c r="M78" s="62">
        <v>65</v>
      </c>
      <c r="N78" s="55">
        <f t="shared" si="16"/>
        <v>1368.0115904550057</v>
      </c>
      <c r="O78" s="77">
        <f t="shared" si="4"/>
        <v>5.0199999999999996</v>
      </c>
      <c r="P78" s="77">
        <f t="shared" si="5"/>
        <v>24.978791556757894</v>
      </c>
      <c r="Q78" s="77">
        <f t="shared" si="8"/>
        <v>29.99</v>
      </c>
      <c r="R78" s="77">
        <f t="shared" si="17"/>
        <v>1343.0327988982478</v>
      </c>
    </row>
    <row r="79" spans="1:18" x14ac:dyDescent="0.25">
      <c r="A79" s="27">
        <f t="shared" si="9"/>
        <v>45566</v>
      </c>
      <c r="B79" s="28">
        <v>66</v>
      </c>
      <c r="C79" s="10">
        <f t="shared" si="13"/>
        <v>1343.0327988982478</v>
      </c>
      <c r="D79" s="29">
        <f t="shared" si="14"/>
        <v>4.92</v>
      </c>
      <c r="E79" s="29">
        <f t="shared" ref="E79:E127" si="18">PPMT($E$10/12,B79,$E$7,-$E$8,$E$9,0)</f>
        <v>25.070380459132672</v>
      </c>
      <c r="F79" s="29">
        <f t="shared" si="7"/>
        <v>29.99</v>
      </c>
      <c r="G79" s="29">
        <f t="shared" si="15"/>
        <v>1317.9624184391153</v>
      </c>
      <c r="L79" s="76">
        <f t="shared" si="11"/>
        <v>45566</v>
      </c>
      <c r="M79" s="62">
        <v>66</v>
      </c>
      <c r="N79" s="55">
        <f t="shared" si="16"/>
        <v>1343.0327988982478</v>
      </c>
      <c r="O79" s="77">
        <f t="shared" ref="O79:O127" si="19">ROUND(N79*$P$10/12,2)</f>
        <v>4.92</v>
      </c>
      <c r="P79" s="77">
        <f t="shared" ref="P79:P127" si="20">PPMT($P$10/12,M79,$P$7,-$P$8,$P$9,0)</f>
        <v>25.070380459132672</v>
      </c>
      <c r="Q79" s="77">
        <f t="shared" si="8"/>
        <v>29.99</v>
      </c>
      <c r="R79" s="77">
        <f t="shared" si="17"/>
        <v>1317.9624184391153</v>
      </c>
    </row>
    <row r="80" spans="1:18" x14ac:dyDescent="0.25">
      <c r="A80" s="27">
        <f t="shared" si="9"/>
        <v>45597</v>
      </c>
      <c r="B80" s="28">
        <v>67</v>
      </c>
      <c r="C80" s="10">
        <f t="shared" si="13"/>
        <v>1317.9624184391153</v>
      </c>
      <c r="D80" s="29">
        <f t="shared" si="14"/>
        <v>4.83</v>
      </c>
      <c r="E80" s="29">
        <f t="shared" si="18"/>
        <v>25.162305187482833</v>
      </c>
      <c r="F80" s="29">
        <f t="shared" ref="F80:F127" si="21">F79</f>
        <v>29.99</v>
      </c>
      <c r="G80" s="29">
        <f t="shared" si="15"/>
        <v>1292.8001132516324</v>
      </c>
      <c r="L80" s="76">
        <f t="shared" si="11"/>
        <v>45597</v>
      </c>
      <c r="M80" s="62">
        <v>67</v>
      </c>
      <c r="N80" s="55">
        <f t="shared" si="16"/>
        <v>1317.9624184391153</v>
      </c>
      <c r="O80" s="77">
        <f t="shared" si="19"/>
        <v>4.83</v>
      </c>
      <c r="P80" s="77">
        <f t="shared" si="20"/>
        <v>25.162305187482833</v>
      </c>
      <c r="Q80" s="77">
        <f t="shared" ref="Q80:Q127" si="22">Q79</f>
        <v>29.99</v>
      </c>
      <c r="R80" s="77">
        <f t="shared" si="17"/>
        <v>1292.8001132516324</v>
      </c>
    </row>
    <row r="81" spans="1:18" x14ac:dyDescent="0.25">
      <c r="A81" s="27">
        <f t="shared" ref="A81:A127" si="23">EDATE(A80,1)</f>
        <v>45627</v>
      </c>
      <c r="B81" s="28">
        <v>68</v>
      </c>
      <c r="C81" s="10">
        <f t="shared" si="13"/>
        <v>1292.8001132516324</v>
      </c>
      <c r="D81" s="29">
        <f t="shared" si="14"/>
        <v>4.74</v>
      </c>
      <c r="E81" s="29">
        <f t="shared" si="18"/>
        <v>25.254566973170267</v>
      </c>
      <c r="F81" s="29">
        <f t="shared" si="21"/>
        <v>29.99</v>
      </c>
      <c r="G81" s="29">
        <f t="shared" si="15"/>
        <v>1267.5455462784621</v>
      </c>
      <c r="L81" s="76">
        <f t="shared" ref="L81:L127" si="24">EDATE(L80,1)</f>
        <v>45627</v>
      </c>
      <c r="M81" s="62">
        <v>68</v>
      </c>
      <c r="N81" s="55">
        <f t="shared" si="16"/>
        <v>1292.8001132516324</v>
      </c>
      <c r="O81" s="77">
        <f t="shared" si="19"/>
        <v>4.74</v>
      </c>
      <c r="P81" s="77">
        <f t="shared" si="20"/>
        <v>25.254566973170267</v>
      </c>
      <c r="Q81" s="77">
        <f t="shared" si="22"/>
        <v>29.99</v>
      </c>
      <c r="R81" s="77">
        <f t="shared" si="17"/>
        <v>1267.5455462784621</v>
      </c>
    </row>
    <row r="82" spans="1:18" x14ac:dyDescent="0.25">
      <c r="A82" s="27">
        <f t="shared" si="23"/>
        <v>45658</v>
      </c>
      <c r="B82" s="28">
        <v>69</v>
      </c>
      <c r="C82" s="10">
        <f t="shared" si="13"/>
        <v>1267.5455462784621</v>
      </c>
      <c r="D82" s="29">
        <f t="shared" si="14"/>
        <v>4.6500000000000004</v>
      </c>
      <c r="E82" s="29">
        <f t="shared" si="18"/>
        <v>25.347167052071889</v>
      </c>
      <c r="F82" s="29">
        <f t="shared" si="21"/>
        <v>29.99</v>
      </c>
      <c r="G82" s="29">
        <f t="shared" si="15"/>
        <v>1242.1983792263902</v>
      </c>
      <c r="L82" s="76">
        <f t="shared" si="24"/>
        <v>45658</v>
      </c>
      <c r="M82" s="62">
        <v>69</v>
      </c>
      <c r="N82" s="55">
        <f t="shared" si="16"/>
        <v>1267.5455462784621</v>
      </c>
      <c r="O82" s="77">
        <f t="shared" si="19"/>
        <v>4.6500000000000004</v>
      </c>
      <c r="P82" s="77">
        <f t="shared" si="20"/>
        <v>25.347167052071889</v>
      </c>
      <c r="Q82" s="77">
        <f t="shared" si="22"/>
        <v>29.99</v>
      </c>
      <c r="R82" s="77">
        <f t="shared" si="17"/>
        <v>1242.1983792263902</v>
      </c>
    </row>
    <row r="83" spans="1:18" x14ac:dyDescent="0.25">
      <c r="A83" s="27">
        <f t="shared" si="23"/>
        <v>45689</v>
      </c>
      <c r="B83" s="28">
        <v>70</v>
      </c>
      <c r="C83" s="10">
        <f t="shared" si="13"/>
        <v>1242.1983792263902</v>
      </c>
      <c r="D83" s="29">
        <f t="shared" si="14"/>
        <v>4.55</v>
      </c>
      <c r="E83" s="29">
        <f t="shared" si="18"/>
        <v>25.440106664596154</v>
      </c>
      <c r="F83" s="29">
        <f t="shared" si="21"/>
        <v>29.99</v>
      </c>
      <c r="G83" s="29">
        <f t="shared" si="15"/>
        <v>1216.758272561794</v>
      </c>
      <c r="L83" s="76">
        <f t="shared" si="24"/>
        <v>45689</v>
      </c>
      <c r="M83" s="62">
        <v>70</v>
      </c>
      <c r="N83" s="55">
        <f t="shared" si="16"/>
        <v>1242.1983792263902</v>
      </c>
      <c r="O83" s="77">
        <f t="shared" si="19"/>
        <v>4.55</v>
      </c>
      <c r="P83" s="77">
        <f t="shared" si="20"/>
        <v>25.440106664596154</v>
      </c>
      <c r="Q83" s="77">
        <f t="shared" si="22"/>
        <v>29.99</v>
      </c>
      <c r="R83" s="77">
        <f t="shared" si="17"/>
        <v>1216.758272561794</v>
      </c>
    </row>
    <row r="84" spans="1:18" x14ac:dyDescent="0.25">
      <c r="A84" s="27">
        <f t="shared" si="23"/>
        <v>45717</v>
      </c>
      <c r="B84" s="28">
        <v>71</v>
      </c>
      <c r="C84" s="10">
        <f t="shared" si="13"/>
        <v>1216.758272561794</v>
      </c>
      <c r="D84" s="29">
        <f t="shared" si="14"/>
        <v>4.46</v>
      </c>
      <c r="E84" s="29">
        <f t="shared" si="18"/>
        <v>25.533387055699674</v>
      </c>
      <c r="F84" s="29">
        <f t="shared" si="21"/>
        <v>29.99</v>
      </c>
      <c r="G84" s="29">
        <f t="shared" si="15"/>
        <v>1191.2248855060943</v>
      </c>
      <c r="L84" s="76">
        <f t="shared" si="24"/>
        <v>45717</v>
      </c>
      <c r="M84" s="62">
        <v>71</v>
      </c>
      <c r="N84" s="55">
        <f t="shared" si="16"/>
        <v>1216.758272561794</v>
      </c>
      <c r="O84" s="77">
        <f t="shared" si="19"/>
        <v>4.46</v>
      </c>
      <c r="P84" s="77">
        <f t="shared" si="20"/>
        <v>25.533387055699674</v>
      </c>
      <c r="Q84" s="77">
        <f t="shared" si="22"/>
        <v>29.99</v>
      </c>
      <c r="R84" s="77">
        <f t="shared" si="17"/>
        <v>1191.2248855060943</v>
      </c>
    </row>
    <row r="85" spans="1:18" x14ac:dyDescent="0.25">
      <c r="A85" s="27">
        <f t="shared" si="23"/>
        <v>45748</v>
      </c>
      <c r="B85" s="28">
        <v>72</v>
      </c>
      <c r="C85" s="10">
        <f t="shared" si="13"/>
        <v>1191.2248855060943</v>
      </c>
      <c r="D85" s="29">
        <f t="shared" si="14"/>
        <v>4.37</v>
      </c>
      <c r="E85" s="29">
        <f t="shared" si="18"/>
        <v>25.627009474903907</v>
      </c>
      <c r="F85" s="29">
        <f t="shared" si="21"/>
        <v>29.99</v>
      </c>
      <c r="G85" s="29">
        <f t="shared" si="15"/>
        <v>1165.5978760311905</v>
      </c>
      <c r="L85" s="76">
        <f t="shared" si="24"/>
        <v>45748</v>
      </c>
      <c r="M85" s="62">
        <v>72</v>
      </c>
      <c r="N85" s="55">
        <f t="shared" si="16"/>
        <v>1191.2248855060943</v>
      </c>
      <c r="O85" s="77">
        <f t="shared" si="19"/>
        <v>4.37</v>
      </c>
      <c r="P85" s="77">
        <f t="shared" si="20"/>
        <v>25.627009474903907</v>
      </c>
      <c r="Q85" s="77">
        <f t="shared" si="22"/>
        <v>29.99</v>
      </c>
      <c r="R85" s="77">
        <f t="shared" si="17"/>
        <v>1165.5978760311905</v>
      </c>
    </row>
    <row r="86" spans="1:18" x14ac:dyDescent="0.25">
      <c r="A86" s="27">
        <f t="shared" si="23"/>
        <v>45778</v>
      </c>
      <c r="B86" s="28">
        <v>73</v>
      </c>
      <c r="C86" s="10">
        <f t="shared" si="13"/>
        <v>1165.5978760311905</v>
      </c>
      <c r="D86" s="29">
        <f t="shared" si="14"/>
        <v>4.2699999999999996</v>
      </c>
      <c r="E86" s="29">
        <f t="shared" si="18"/>
        <v>25.720975176311889</v>
      </c>
      <c r="F86" s="29">
        <f t="shared" si="21"/>
        <v>29.99</v>
      </c>
      <c r="G86" s="29">
        <f t="shared" si="15"/>
        <v>1139.8769008548786</v>
      </c>
      <c r="L86" s="76">
        <f t="shared" si="24"/>
        <v>45778</v>
      </c>
      <c r="M86" s="62">
        <v>73</v>
      </c>
      <c r="N86" s="55">
        <f t="shared" si="16"/>
        <v>1165.5978760311905</v>
      </c>
      <c r="O86" s="77">
        <f t="shared" si="19"/>
        <v>4.2699999999999996</v>
      </c>
      <c r="P86" s="77">
        <f t="shared" si="20"/>
        <v>25.720975176311889</v>
      </c>
      <c r="Q86" s="77">
        <f t="shared" si="22"/>
        <v>29.99</v>
      </c>
      <c r="R86" s="77">
        <f t="shared" si="17"/>
        <v>1139.8769008548786</v>
      </c>
    </row>
    <row r="87" spans="1:18" x14ac:dyDescent="0.25">
      <c r="A87" s="27">
        <f t="shared" si="23"/>
        <v>45809</v>
      </c>
      <c r="B87" s="28">
        <v>74</v>
      </c>
      <c r="C87" s="10">
        <f t="shared" si="13"/>
        <v>1139.8769008548786</v>
      </c>
      <c r="D87" s="29">
        <f t="shared" si="14"/>
        <v>4.18</v>
      </c>
      <c r="E87" s="29">
        <f t="shared" si="18"/>
        <v>25.815285418625031</v>
      </c>
      <c r="F87" s="29">
        <f t="shared" si="21"/>
        <v>29.99</v>
      </c>
      <c r="G87" s="29">
        <f t="shared" si="15"/>
        <v>1114.0616154362535</v>
      </c>
      <c r="L87" s="76">
        <f t="shared" si="24"/>
        <v>45809</v>
      </c>
      <c r="M87" s="62">
        <v>74</v>
      </c>
      <c r="N87" s="55">
        <f t="shared" si="16"/>
        <v>1139.8769008548786</v>
      </c>
      <c r="O87" s="77">
        <f t="shared" si="19"/>
        <v>4.18</v>
      </c>
      <c r="P87" s="77">
        <f t="shared" si="20"/>
        <v>25.815285418625031</v>
      </c>
      <c r="Q87" s="77">
        <f t="shared" si="22"/>
        <v>29.99</v>
      </c>
      <c r="R87" s="77">
        <f t="shared" si="17"/>
        <v>1114.0616154362535</v>
      </c>
    </row>
    <row r="88" spans="1:18" x14ac:dyDescent="0.25">
      <c r="A88" s="27">
        <f t="shared" si="23"/>
        <v>45839</v>
      </c>
      <c r="B88" s="28">
        <v>75</v>
      </c>
      <c r="C88" s="10">
        <f t="shared" si="13"/>
        <v>1114.0616154362535</v>
      </c>
      <c r="D88" s="29">
        <f t="shared" si="14"/>
        <v>4.08</v>
      </c>
      <c r="E88" s="29">
        <f t="shared" si="18"/>
        <v>25.909941465159989</v>
      </c>
      <c r="F88" s="29">
        <f t="shared" si="21"/>
        <v>29.99</v>
      </c>
      <c r="G88" s="29">
        <f t="shared" si="15"/>
        <v>1088.1516739710935</v>
      </c>
      <c r="L88" s="76">
        <f t="shared" si="24"/>
        <v>45839</v>
      </c>
      <c r="M88" s="62">
        <v>75</v>
      </c>
      <c r="N88" s="55">
        <f t="shared" si="16"/>
        <v>1114.0616154362535</v>
      </c>
      <c r="O88" s="77">
        <f t="shared" si="19"/>
        <v>4.08</v>
      </c>
      <c r="P88" s="77">
        <f t="shared" si="20"/>
        <v>25.909941465159989</v>
      </c>
      <c r="Q88" s="77">
        <f t="shared" si="22"/>
        <v>29.99</v>
      </c>
      <c r="R88" s="77">
        <f t="shared" si="17"/>
        <v>1088.1516739710935</v>
      </c>
    </row>
    <row r="89" spans="1:18" x14ac:dyDescent="0.25">
      <c r="A89" s="27">
        <f t="shared" si="23"/>
        <v>45870</v>
      </c>
      <c r="B89" s="28">
        <v>76</v>
      </c>
      <c r="C89" s="10">
        <f t="shared" si="13"/>
        <v>1088.1516739710935</v>
      </c>
      <c r="D89" s="29">
        <f t="shared" si="14"/>
        <v>3.99</v>
      </c>
      <c r="E89" s="29">
        <f t="shared" si="18"/>
        <v>26.004944583865573</v>
      </c>
      <c r="F89" s="29">
        <f t="shared" si="21"/>
        <v>29.99</v>
      </c>
      <c r="G89" s="29">
        <f t="shared" si="15"/>
        <v>1062.1467293872279</v>
      </c>
      <c r="L89" s="76">
        <f t="shared" si="24"/>
        <v>45870</v>
      </c>
      <c r="M89" s="62">
        <v>76</v>
      </c>
      <c r="N89" s="55">
        <f t="shared" si="16"/>
        <v>1088.1516739710935</v>
      </c>
      <c r="O89" s="77">
        <f t="shared" si="19"/>
        <v>3.99</v>
      </c>
      <c r="P89" s="77">
        <f t="shared" si="20"/>
        <v>26.004944583865573</v>
      </c>
      <c r="Q89" s="77">
        <f t="shared" si="22"/>
        <v>29.99</v>
      </c>
      <c r="R89" s="77">
        <f t="shared" si="17"/>
        <v>1062.1467293872279</v>
      </c>
    </row>
    <row r="90" spans="1:18" x14ac:dyDescent="0.25">
      <c r="A90" s="27">
        <f t="shared" si="23"/>
        <v>45901</v>
      </c>
      <c r="B90" s="28">
        <v>77</v>
      </c>
      <c r="C90" s="10">
        <f t="shared" si="13"/>
        <v>1062.1467293872279</v>
      </c>
      <c r="D90" s="29">
        <f t="shared" si="14"/>
        <v>3.89</v>
      </c>
      <c r="E90" s="29">
        <f t="shared" si="18"/>
        <v>26.10029604733975</v>
      </c>
      <c r="F90" s="29">
        <f t="shared" si="21"/>
        <v>29.99</v>
      </c>
      <c r="G90" s="29">
        <f t="shared" si="15"/>
        <v>1036.0464333398882</v>
      </c>
      <c r="L90" s="76">
        <f t="shared" si="24"/>
        <v>45901</v>
      </c>
      <c r="M90" s="62">
        <v>77</v>
      </c>
      <c r="N90" s="55">
        <f t="shared" si="16"/>
        <v>1062.1467293872279</v>
      </c>
      <c r="O90" s="77">
        <f t="shared" si="19"/>
        <v>3.89</v>
      </c>
      <c r="P90" s="77">
        <f t="shared" si="20"/>
        <v>26.10029604733975</v>
      </c>
      <c r="Q90" s="77">
        <f t="shared" si="22"/>
        <v>29.99</v>
      </c>
      <c r="R90" s="77">
        <f t="shared" si="17"/>
        <v>1036.0464333398882</v>
      </c>
    </row>
    <row r="91" spans="1:18" x14ac:dyDescent="0.25">
      <c r="A91" s="27">
        <f t="shared" si="23"/>
        <v>45931</v>
      </c>
      <c r="B91" s="28">
        <v>78</v>
      </c>
      <c r="C91" s="10">
        <f t="shared" si="13"/>
        <v>1036.0464333398882</v>
      </c>
      <c r="D91" s="29">
        <f t="shared" si="14"/>
        <v>3.8</v>
      </c>
      <c r="E91" s="29">
        <f t="shared" si="18"/>
        <v>26.19599713284666</v>
      </c>
      <c r="F91" s="29">
        <f t="shared" si="21"/>
        <v>29.99</v>
      </c>
      <c r="G91" s="29">
        <f t="shared" si="15"/>
        <v>1009.8504362070415</v>
      </c>
      <c r="L91" s="76">
        <f t="shared" si="24"/>
        <v>45931</v>
      </c>
      <c r="M91" s="62">
        <v>78</v>
      </c>
      <c r="N91" s="55">
        <f t="shared" si="16"/>
        <v>1036.0464333398882</v>
      </c>
      <c r="O91" s="77">
        <f t="shared" si="19"/>
        <v>3.8</v>
      </c>
      <c r="P91" s="77">
        <f t="shared" si="20"/>
        <v>26.19599713284666</v>
      </c>
      <c r="Q91" s="77">
        <f t="shared" si="22"/>
        <v>29.99</v>
      </c>
      <c r="R91" s="77">
        <f t="shared" si="17"/>
        <v>1009.8504362070415</v>
      </c>
    </row>
    <row r="92" spans="1:18" x14ac:dyDescent="0.25">
      <c r="A92" s="27">
        <f t="shared" si="23"/>
        <v>45962</v>
      </c>
      <c r="B92" s="28">
        <v>79</v>
      </c>
      <c r="C92" s="10">
        <f t="shared" si="13"/>
        <v>1009.8504362070415</v>
      </c>
      <c r="D92" s="29">
        <f t="shared" si="14"/>
        <v>3.7</v>
      </c>
      <c r="E92" s="29">
        <f t="shared" si="18"/>
        <v>26.292049122333765</v>
      </c>
      <c r="F92" s="29">
        <f t="shared" si="21"/>
        <v>29.99</v>
      </c>
      <c r="G92" s="29">
        <f t="shared" si="15"/>
        <v>983.55838708470776</v>
      </c>
      <c r="L92" s="76">
        <f t="shared" si="24"/>
        <v>45962</v>
      </c>
      <c r="M92" s="62">
        <v>79</v>
      </c>
      <c r="N92" s="55">
        <f t="shared" si="16"/>
        <v>1009.8504362070415</v>
      </c>
      <c r="O92" s="77">
        <f t="shared" si="19"/>
        <v>3.7</v>
      </c>
      <c r="P92" s="77">
        <f t="shared" si="20"/>
        <v>26.292049122333765</v>
      </c>
      <c r="Q92" s="77">
        <f t="shared" si="22"/>
        <v>29.99</v>
      </c>
      <c r="R92" s="77">
        <f t="shared" si="17"/>
        <v>983.55838708470776</v>
      </c>
    </row>
    <row r="93" spans="1:18" x14ac:dyDescent="0.25">
      <c r="A93" s="27">
        <f t="shared" si="23"/>
        <v>45992</v>
      </c>
      <c r="B93" s="28">
        <v>80</v>
      </c>
      <c r="C93" s="10">
        <f t="shared" si="13"/>
        <v>983.55838708470776</v>
      </c>
      <c r="D93" s="29">
        <f t="shared" si="14"/>
        <v>3.61</v>
      </c>
      <c r="E93" s="29">
        <f t="shared" si="18"/>
        <v>26.388453302448987</v>
      </c>
      <c r="F93" s="29">
        <f t="shared" si="21"/>
        <v>29.99</v>
      </c>
      <c r="G93" s="29">
        <f t="shared" si="15"/>
        <v>957.16993378225879</v>
      </c>
      <c r="L93" s="76">
        <f t="shared" si="24"/>
        <v>45992</v>
      </c>
      <c r="M93" s="62">
        <v>80</v>
      </c>
      <c r="N93" s="55">
        <f t="shared" si="16"/>
        <v>983.55838708470776</v>
      </c>
      <c r="O93" s="77">
        <f t="shared" si="19"/>
        <v>3.61</v>
      </c>
      <c r="P93" s="77">
        <f t="shared" si="20"/>
        <v>26.388453302448987</v>
      </c>
      <c r="Q93" s="77">
        <f t="shared" si="22"/>
        <v>29.99</v>
      </c>
      <c r="R93" s="77">
        <f t="shared" si="17"/>
        <v>957.16993378225879</v>
      </c>
    </row>
    <row r="94" spans="1:18" x14ac:dyDescent="0.25">
      <c r="A94" s="27">
        <f t="shared" si="23"/>
        <v>46023</v>
      </c>
      <c r="B94" s="28">
        <v>81</v>
      </c>
      <c r="C94" s="10">
        <f t="shared" si="13"/>
        <v>957.16993378225879</v>
      </c>
      <c r="D94" s="29">
        <f t="shared" si="14"/>
        <v>3.51</v>
      </c>
      <c r="E94" s="29">
        <f t="shared" si="18"/>
        <v>26.485210964557968</v>
      </c>
      <c r="F94" s="29">
        <f t="shared" si="21"/>
        <v>29.99</v>
      </c>
      <c r="G94" s="29">
        <f t="shared" si="15"/>
        <v>930.68472281770084</v>
      </c>
      <c r="L94" s="76">
        <f t="shared" si="24"/>
        <v>46023</v>
      </c>
      <c r="M94" s="62">
        <v>81</v>
      </c>
      <c r="N94" s="55">
        <f t="shared" si="16"/>
        <v>957.16993378225879</v>
      </c>
      <c r="O94" s="77">
        <f t="shared" si="19"/>
        <v>3.51</v>
      </c>
      <c r="P94" s="77">
        <f t="shared" si="20"/>
        <v>26.485210964557968</v>
      </c>
      <c r="Q94" s="77">
        <f t="shared" si="22"/>
        <v>29.99</v>
      </c>
      <c r="R94" s="77">
        <f t="shared" si="17"/>
        <v>930.68472281770084</v>
      </c>
    </row>
    <row r="95" spans="1:18" x14ac:dyDescent="0.25">
      <c r="A95" s="27">
        <f t="shared" si="23"/>
        <v>46054</v>
      </c>
      <c r="B95" s="28">
        <v>82</v>
      </c>
      <c r="C95" s="10">
        <f t="shared" si="13"/>
        <v>930.68472281770084</v>
      </c>
      <c r="D95" s="29">
        <f t="shared" si="14"/>
        <v>3.41</v>
      </c>
      <c r="E95" s="29">
        <f t="shared" si="18"/>
        <v>26.582323404761347</v>
      </c>
      <c r="F95" s="29">
        <f t="shared" si="21"/>
        <v>29.99</v>
      </c>
      <c r="G95" s="29">
        <f t="shared" si="15"/>
        <v>904.10239941293946</v>
      </c>
      <c r="L95" s="76">
        <f t="shared" si="24"/>
        <v>46054</v>
      </c>
      <c r="M95" s="62">
        <v>82</v>
      </c>
      <c r="N95" s="55">
        <f t="shared" si="16"/>
        <v>930.68472281770084</v>
      </c>
      <c r="O95" s="77">
        <f t="shared" si="19"/>
        <v>3.41</v>
      </c>
      <c r="P95" s="77">
        <f t="shared" si="20"/>
        <v>26.582323404761347</v>
      </c>
      <c r="Q95" s="77">
        <f t="shared" si="22"/>
        <v>29.99</v>
      </c>
      <c r="R95" s="77">
        <f t="shared" si="17"/>
        <v>904.10239941293946</v>
      </c>
    </row>
    <row r="96" spans="1:18" x14ac:dyDescent="0.25">
      <c r="A96" s="27">
        <f t="shared" si="23"/>
        <v>46082</v>
      </c>
      <c r="B96" s="28">
        <v>83</v>
      </c>
      <c r="C96" s="10">
        <f t="shared" si="13"/>
        <v>904.10239941293946</v>
      </c>
      <c r="D96" s="29">
        <f t="shared" si="14"/>
        <v>3.32</v>
      </c>
      <c r="E96" s="29">
        <f t="shared" si="18"/>
        <v>26.679791923912138</v>
      </c>
      <c r="F96" s="29">
        <f t="shared" si="21"/>
        <v>29.99</v>
      </c>
      <c r="G96" s="29">
        <f t="shared" si="15"/>
        <v>877.42260748902731</v>
      </c>
      <c r="L96" s="76">
        <f t="shared" si="24"/>
        <v>46082</v>
      </c>
      <c r="M96" s="62">
        <v>83</v>
      </c>
      <c r="N96" s="55">
        <f t="shared" si="16"/>
        <v>904.10239941293946</v>
      </c>
      <c r="O96" s="77">
        <f t="shared" si="19"/>
        <v>3.32</v>
      </c>
      <c r="P96" s="77">
        <f t="shared" si="20"/>
        <v>26.679791923912138</v>
      </c>
      <c r="Q96" s="77">
        <f t="shared" si="22"/>
        <v>29.99</v>
      </c>
      <c r="R96" s="77">
        <f t="shared" si="17"/>
        <v>877.42260748902731</v>
      </c>
    </row>
    <row r="97" spans="1:18" x14ac:dyDescent="0.25">
      <c r="A97" s="27">
        <f t="shared" si="23"/>
        <v>46113</v>
      </c>
      <c r="B97" s="28">
        <v>84</v>
      </c>
      <c r="C97" s="10">
        <f t="shared" si="13"/>
        <v>877.42260748902731</v>
      </c>
      <c r="D97" s="29">
        <f t="shared" si="14"/>
        <v>3.22</v>
      </c>
      <c r="E97" s="29">
        <f t="shared" si="18"/>
        <v>26.777617827633151</v>
      </c>
      <c r="F97" s="29">
        <f t="shared" si="21"/>
        <v>29.99</v>
      </c>
      <c r="G97" s="29">
        <f t="shared" si="15"/>
        <v>850.64498966139422</v>
      </c>
      <c r="L97" s="76">
        <f t="shared" si="24"/>
        <v>46113</v>
      </c>
      <c r="M97" s="62">
        <v>84</v>
      </c>
      <c r="N97" s="55">
        <f t="shared" si="16"/>
        <v>877.42260748902731</v>
      </c>
      <c r="O97" s="77">
        <f t="shared" si="19"/>
        <v>3.22</v>
      </c>
      <c r="P97" s="77">
        <f t="shared" si="20"/>
        <v>26.777617827633151</v>
      </c>
      <c r="Q97" s="77">
        <f t="shared" si="22"/>
        <v>29.99</v>
      </c>
      <c r="R97" s="77">
        <f t="shared" si="17"/>
        <v>850.64498966139422</v>
      </c>
    </row>
    <row r="98" spans="1:18" x14ac:dyDescent="0.25">
      <c r="A98" s="27">
        <f t="shared" si="23"/>
        <v>46143</v>
      </c>
      <c r="B98" s="28">
        <v>85</v>
      </c>
      <c r="C98" s="10">
        <f t="shared" si="13"/>
        <v>850.64498966139422</v>
      </c>
      <c r="D98" s="29">
        <f t="shared" si="14"/>
        <v>3.12</v>
      </c>
      <c r="E98" s="29">
        <f t="shared" si="18"/>
        <v>26.87580242633447</v>
      </c>
      <c r="F98" s="29">
        <f t="shared" si="21"/>
        <v>29.99</v>
      </c>
      <c r="G98" s="29">
        <f t="shared" si="15"/>
        <v>823.7691872350598</v>
      </c>
      <c r="L98" s="76">
        <f t="shared" si="24"/>
        <v>46143</v>
      </c>
      <c r="M98" s="62">
        <v>85</v>
      </c>
      <c r="N98" s="55">
        <f t="shared" si="16"/>
        <v>850.64498966139422</v>
      </c>
      <c r="O98" s="77">
        <f t="shared" si="19"/>
        <v>3.12</v>
      </c>
      <c r="P98" s="77">
        <f t="shared" si="20"/>
        <v>26.87580242633447</v>
      </c>
      <c r="Q98" s="77">
        <f t="shared" si="22"/>
        <v>29.99</v>
      </c>
      <c r="R98" s="77">
        <f t="shared" si="17"/>
        <v>823.7691872350598</v>
      </c>
    </row>
    <row r="99" spans="1:18" x14ac:dyDescent="0.25">
      <c r="A99" s="27">
        <f t="shared" si="23"/>
        <v>46174</v>
      </c>
      <c r="B99" s="28">
        <v>86</v>
      </c>
      <c r="C99" s="10">
        <f t="shared" si="13"/>
        <v>823.7691872350598</v>
      </c>
      <c r="D99" s="29">
        <f t="shared" si="14"/>
        <v>3.02</v>
      </c>
      <c r="E99" s="29">
        <f t="shared" si="18"/>
        <v>26.974347035231034</v>
      </c>
      <c r="F99" s="29">
        <f t="shared" si="21"/>
        <v>29.99</v>
      </c>
      <c r="G99" s="29">
        <f t="shared" si="15"/>
        <v>796.79484019982874</v>
      </c>
      <c r="L99" s="76">
        <f t="shared" si="24"/>
        <v>46174</v>
      </c>
      <c r="M99" s="62">
        <v>86</v>
      </c>
      <c r="N99" s="55">
        <f t="shared" si="16"/>
        <v>823.7691872350598</v>
      </c>
      <c r="O99" s="77">
        <f t="shared" si="19"/>
        <v>3.02</v>
      </c>
      <c r="P99" s="77">
        <f t="shared" si="20"/>
        <v>26.974347035231034</v>
      </c>
      <c r="Q99" s="77">
        <f t="shared" si="22"/>
        <v>29.99</v>
      </c>
      <c r="R99" s="77">
        <f t="shared" si="17"/>
        <v>796.79484019982874</v>
      </c>
    </row>
    <row r="100" spans="1:18" x14ac:dyDescent="0.25">
      <c r="A100" s="27">
        <f t="shared" si="23"/>
        <v>46204</v>
      </c>
      <c r="B100" s="28">
        <v>87</v>
      </c>
      <c r="C100" s="10">
        <f t="shared" si="13"/>
        <v>796.79484019982874</v>
      </c>
      <c r="D100" s="29">
        <f t="shared" si="14"/>
        <v>2.92</v>
      </c>
      <c r="E100" s="29">
        <f t="shared" si="18"/>
        <v>27.073252974360212</v>
      </c>
      <c r="F100" s="29">
        <f t="shared" si="21"/>
        <v>29.99</v>
      </c>
      <c r="G100" s="29">
        <f t="shared" si="15"/>
        <v>769.72158722546851</v>
      </c>
      <c r="L100" s="76">
        <f t="shared" si="24"/>
        <v>46204</v>
      </c>
      <c r="M100" s="62">
        <v>87</v>
      </c>
      <c r="N100" s="55">
        <f t="shared" si="16"/>
        <v>796.79484019982874</v>
      </c>
      <c r="O100" s="77">
        <f t="shared" si="19"/>
        <v>2.92</v>
      </c>
      <c r="P100" s="77">
        <f t="shared" si="20"/>
        <v>27.073252974360212</v>
      </c>
      <c r="Q100" s="77">
        <f t="shared" si="22"/>
        <v>29.99</v>
      </c>
      <c r="R100" s="77">
        <f t="shared" si="17"/>
        <v>769.72158722546851</v>
      </c>
    </row>
    <row r="101" spans="1:18" x14ac:dyDescent="0.25">
      <c r="A101" s="27">
        <f t="shared" si="23"/>
        <v>46235</v>
      </c>
      <c r="B101" s="28">
        <v>88</v>
      </c>
      <c r="C101" s="10">
        <f t="shared" si="13"/>
        <v>769.72158722546851</v>
      </c>
      <c r="D101" s="29">
        <f t="shared" si="14"/>
        <v>2.82</v>
      </c>
      <c r="E101" s="29">
        <f t="shared" si="18"/>
        <v>27.172521568599535</v>
      </c>
      <c r="F101" s="29">
        <f t="shared" si="21"/>
        <v>29.99</v>
      </c>
      <c r="G101" s="29">
        <f t="shared" si="15"/>
        <v>742.54906565686895</v>
      </c>
      <c r="L101" s="76">
        <f t="shared" si="24"/>
        <v>46235</v>
      </c>
      <c r="M101" s="62">
        <v>88</v>
      </c>
      <c r="N101" s="55">
        <f t="shared" si="16"/>
        <v>769.72158722546851</v>
      </c>
      <c r="O101" s="77">
        <f t="shared" si="19"/>
        <v>2.82</v>
      </c>
      <c r="P101" s="77">
        <f t="shared" si="20"/>
        <v>27.172521568599535</v>
      </c>
      <c r="Q101" s="77">
        <f t="shared" si="22"/>
        <v>29.99</v>
      </c>
      <c r="R101" s="77">
        <f t="shared" si="17"/>
        <v>742.54906565686895</v>
      </c>
    </row>
    <row r="102" spans="1:18" x14ac:dyDescent="0.25">
      <c r="A102" s="27">
        <f t="shared" si="23"/>
        <v>46266</v>
      </c>
      <c r="B102" s="28">
        <v>89</v>
      </c>
      <c r="C102" s="10">
        <f t="shared" si="13"/>
        <v>742.54906565686895</v>
      </c>
      <c r="D102" s="29">
        <f t="shared" si="14"/>
        <v>2.72</v>
      </c>
      <c r="E102" s="29">
        <f t="shared" si="18"/>
        <v>27.2721541476844</v>
      </c>
      <c r="F102" s="29">
        <f t="shared" si="21"/>
        <v>29.99</v>
      </c>
      <c r="G102" s="29">
        <f t="shared" si="15"/>
        <v>715.27691150918452</v>
      </c>
      <c r="L102" s="76">
        <f t="shared" si="24"/>
        <v>46266</v>
      </c>
      <c r="M102" s="62">
        <v>89</v>
      </c>
      <c r="N102" s="55">
        <f t="shared" si="16"/>
        <v>742.54906565686895</v>
      </c>
      <c r="O102" s="77">
        <f t="shared" si="19"/>
        <v>2.72</v>
      </c>
      <c r="P102" s="77">
        <f t="shared" si="20"/>
        <v>27.2721541476844</v>
      </c>
      <c r="Q102" s="77">
        <f t="shared" si="22"/>
        <v>29.99</v>
      </c>
      <c r="R102" s="77">
        <f t="shared" si="17"/>
        <v>715.27691150918452</v>
      </c>
    </row>
    <row r="103" spans="1:18" x14ac:dyDescent="0.25">
      <c r="A103" s="27">
        <f t="shared" si="23"/>
        <v>46296</v>
      </c>
      <c r="B103" s="28">
        <v>90</v>
      </c>
      <c r="C103" s="10">
        <f t="shared" si="13"/>
        <v>715.27691150918452</v>
      </c>
      <c r="D103" s="29">
        <f t="shared" si="14"/>
        <v>2.62</v>
      </c>
      <c r="E103" s="29">
        <f t="shared" si="18"/>
        <v>27.372152046225906</v>
      </c>
      <c r="F103" s="29">
        <f t="shared" si="21"/>
        <v>29.99</v>
      </c>
      <c r="G103" s="29">
        <f t="shared" si="15"/>
        <v>687.90475946295862</v>
      </c>
      <c r="L103" s="76">
        <f t="shared" si="24"/>
        <v>46296</v>
      </c>
      <c r="M103" s="62">
        <v>90</v>
      </c>
      <c r="N103" s="55">
        <f t="shared" si="16"/>
        <v>715.27691150918452</v>
      </c>
      <c r="O103" s="77">
        <f t="shared" si="19"/>
        <v>2.62</v>
      </c>
      <c r="P103" s="77">
        <f t="shared" si="20"/>
        <v>27.372152046225906</v>
      </c>
      <c r="Q103" s="77">
        <f t="shared" si="22"/>
        <v>29.99</v>
      </c>
      <c r="R103" s="77">
        <f t="shared" si="17"/>
        <v>687.90475946295862</v>
      </c>
    </row>
    <row r="104" spans="1:18" x14ac:dyDescent="0.25">
      <c r="A104" s="27">
        <f t="shared" si="23"/>
        <v>46327</v>
      </c>
      <c r="B104" s="28">
        <v>91</v>
      </c>
      <c r="C104" s="10">
        <f t="shared" si="13"/>
        <v>687.90475946295862</v>
      </c>
      <c r="D104" s="29">
        <f t="shared" si="14"/>
        <v>2.52</v>
      </c>
      <c r="E104" s="29">
        <f t="shared" si="18"/>
        <v>27.472516603728735</v>
      </c>
      <c r="F104" s="29">
        <f t="shared" si="21"/>
        <v>29.99</v>
      </c>
      <c r="G104" s="29">
        <f t="shared" si="15"/>
        <v>660.43224285922986</v>
      </c>
      <c r="L104" s="76">
        <f t="shared" si="24"/>
        <v>46327</v>
      </c>
      <c r="M104" s="62">
        <v>91</v>
      </c>
      <c r="N104" s="55">
        <f t="shared" si="16"/>
        <v>687.90475946295862</v>
      </c>
      <c r="O104" s="77">
        <f t="shared" si="19"/>
        <v>2.52</v>
      </c>
      <c r="P104" s="77">
        <f t="shared" si="20"/>
        <v>27.472516603728735</v>
      </c>
      <c r="Q104" s="77">
        <f t="shared" si="22"/>
        <v>29.99</v>
      </c>
      <c r="R104" s="77">
        <f t="shared" si="17"/>
        <v>660.43224285922986</v>
      </c>
    </row>
    <row r="105" spans="1:18" x14ac:dyDescent="0.25">
      <c r="A105" s="27">
        <f t="shared" si="23"/>
        <v>46357</v>
      </c>
      <c r="B105" s="28">
        <v>92</v>
      </c>
      <c r="C105" s="10">
        <f t="shared" si="13"/>
        <v>660.43224285922986</v>
      </c>
      <c r="D105" s="29">
        <f t="shared" si="14"/>
        <v>2.42</v>
      </c>
      <c r="E105" s="29">
        <f t="shared" si="18"/>
        <v>27.573249164609074</v>
      </c>
      <c r="F105" s="29">
        <f t="shared" si="21"/>
        <v>29.99</v>
      </c>
      <c r="G105" s="29">
        <f t="shared" si="15"/>
        <v>632.85899369462084</v>
      </c>
      <c r="L105" s="76">
        <f t="shared" si="24"/>
        <v>46357</v>
      </c>
      <c r="M105" s="62">
        <v>92</v>
      </c>
      <c r="N105" s="55">
        <f t="shared" si="16"/>
        <v>660.43224285922986</v>
      </c>
      <c r="O105" s="77">
        <f t="shared" si="19"/>
        <v>2.42</v>
      </c>
      <c r="P105" s="77">
        <f t="shared" si="20"/>
        <v>27.573249164609074</v>
      </c>
      <c r="Q105" s="77">
        <f t="shared" si="22"/>
        <v>29.99</v>
      </c>
      <c r="R105" s="77">
        <f t="shared" si="17"/>
        <v>632.85899369462084</v>
      </c>
    </row>
    <row r="106" spans="1:18" x14ac:dyDescent="0.25">
      <c r="A106" s="27">
        <f t="shared" si="23"/>
        <v>46388</v>
      </c>
      <c r="B106" s="28">
        <v>93</v>
      </c>
      <c r="C106" s="10">
        <f t="shared" si="13"/>
        <v>632.85899369462084</v>
      </c>
      <c r="D106" s="29">
        <f t="shared" si="14"/>
        <v>2.3199999999999998</v>
      </c>
      <c r="E106" s="29">
        <f t="shared" si="18"/>
        <v>27.674351078212641</v>
      </c>
      <c r="F106" s="29">
        <f t="shared" si="21"/>
        <v>29.99</v>
      </c>
      <c r="G106" s="29">
        <f t="shared" si="15"/>
        <v>605.18464261640815</v>
      </c>
      <c r="L106" s="76">
        <f t="shared" si="24"/>
        <v>46388</v>
      </c>
      <c r="M106" s="62">
        <v>93</v>
      </c>
      <c r="N106" s="55">
        <f t="shared" si="16"/>
        <v>632.85899369462084</v>
      </c>
      <c r="O106" s="77">
        <f t="shared" si="19"/>
        <v>2.3199999999999998</v>
      </c>
      <c r="P106" s="77">
        <f t="shared" si="20"/>
        <v>27.674351078212641</v>
      </c>
      <c r="Q106" s="77">
        <f t="shared" si="22"/>
        <v>29.99</v>
      </c>
      <c r="R106" s="77">
        <f t="shared" si="17"/>
        <v>605.18464261640815</v>
      </c>
    </row>
    <row r="107" spans="1:18" x14ac:dyDescent="0.25">
      <c r="A107" s="27">
        <f t="shared" si="23"/>
        <v>46419</v>
      </c>
      <c r="B107" s="28">
        <v>94</v>
      </c>
      <c r="C107" s="10">
        <f t="shared" si="13"/>
        <v>605.18464261640815</v>
      </c>
      <c r="D107" s="29">
        <f t="shared" si="14"/>
        <v>2.2200000000000002</v>
      </c>
      <c r="E107" s="29">
        <f t="shared" si="18"/>
        <v>27.775823698832752</v>
      </c>
      <c r="F107" s="29">
        <f t="shared" si="21"/>
        <v>29.99</v>
      </c>
      <c r="G107" s="29">
        <f t="shared" si="15"/>
        <v>577.40881891757545</v>
      </c>
      <c r="L107" s="76">
        <f t="shared" si="24"/>
        <v>46419</v>
      </c>
      <c r="M107" s="62">
        <v>94</v>
      </c>
      <c r="N107" s="55">
        <f t="shared" si="16"/>
        <v>605.18464261640815</v>
      </c>
      <c r="O107" s="77">
        <f t="shared" si="19"/>
        <v>2.2200000000000002</v>
      </c>
      <c r="P107" s="77">
        <f t="shared" si="20"/>
        <v>27.775823698832752</v>
      </c>
      <c r="Q107" s="77">
        <f t="shared" si="22"/>
        <v>29.99</v>
      </c>
      <c r="R107" s="77">
        <f t="shared" si="17"/>
        <v>577.40881891757545</v>
      </c>
    </row>
    <row r="108" spans="1:18" x14ac:dyDescent="0.25">
      <c r="A108" s="27">
        <f t="shared" si="23"/>
        <v>46447</v>
      </c>
      <c r="B108" s="28">
        <v>95</v>
      </c>
      <c r="C108" s="10">
        <f t="shared" si="13"/>
        <v>577.40881891757545</v>
      </c>
      <c r="D108" s="29">
        <f t="shared" si="14"/>
        <v>2.12</v>
      </c>
      <c r="E108" s="29">
        <f t="shared" si="18"/>
        <v>27.877668385728473</v>
      </c>
      <c r="F108" s="29">
        <f t="shared" si="21"/>
        <v>29.99</v>
      </c>
      <c r="G108" s="29">
        <f t="shared" si="15"/>
        <v>549.53115053184695</v>
      </c>
      <c r="L108" s="76">
        <f t="shared" si="24"/>
        <v>46447</v>
      </c>
      <c r="M108" s="62">
        <v>95</v>
      </c>
      <c r="N108" s="55">
        <f t="shared" si="16"/>
        <v>577.40881891757545</v>
      </c>
      <c r="O108" s="77">
        <f t="shared" si="19"/>
        <v>2.12</v>
      </c>
      <c r="P108" s="77">
        <f t="shared" si="20"/>
        <v>27.877668385728473</v>
      </c>
      <c r="Q108" s="77">
        <f t="shared" si="22"/>
        <v>29.99</v>
      </c>
      <c r="R108" s="77">
        <f t="shared" si="17"/>
        <v>549.53115053184695</v>
      </c>
    </row>
    <row r="109" spans="1:18" x14ac:dyDescent="0.25">
      <c r="A109" s="27">
        <f t="shared" si="23"/>
        <v>46478</v>
      </c>
      <c r="B109" s="28">
        <v>96</v>
      </c>
      <c r="C109" s="10">
        <f t="shared" si="13"/>
        <v>549.53115053184695</v>
      </c>
      <c r="D109" s="29">
        <f t="shared" si="14"/>
        <v>2.0099999999999998</v>
      </c>
      <c r="E109" s="29">
        <f t="shared" si="18"/>
        <v>27.979886503142815</v>
      </c>
      <c r="F109" s="29">
        <f t="shared" si="21"/>
        <v>29.99</v>
      </c>
      <c r="G109" s="29">
        <f t="shared" si="15"/>
        <v>521.55126402870417</v>
      </c>
      <c r="L109" s="76">
        <f t="shared" si="24"/>
        <v>46478</v>
      </c>
      <c r="M109" s="62">
        <v>96</v>
      </c>
      <c r="N109" s="55">
        <f t="shared" si="16"/>
        <v>549.53115053184695</v>
      </c>
      <c r="O109" s="77">
        <f t="shared" si="19"/>
        <v>2.0099999999999998</v>
      </c>
      <c r="P109" s="77">
        <f t="shared" si="20"/>
        <v>27.979886503142815</v>
      </c>
      <c r="Q109" s="77">
        <f t="shared" si="22"/>
        <v>29.99</v>
      </c>
      <c r="R109" s="77">
        <f t="shared" si="17"/>
        <v>521.55126402870417</v>
      </c>
    </row>
    <row r="110" spans="1:18" x14ac:dyDescent="0.25">
      <c r="A110" s="27">
        <f t="shared" si="23"/>
        <v>46508</v>
      </c>
      <c r="B110" s="28">
        <v>97</v>
      </c>
      <c r="C110" s="10">
        <f t="shared" si="13"/>
        <v>521.55126402870417</v>
      </c>
      <c r="D110" s="29">
        <f t="shared" si="14"/>
        <v>1.91</v>
      </c>
      <c r="E110" s="29">
        <f t="shared" si="18"/>
        <v>28.082479420321004</v>
      </c>
      <c r="F110" s="29">
        <f t="shared" si="21"/>
        <v>29.99</v>
      </c>
      <c r="G110" s="29">
        <f t="shared" si="15"/>
        <v>493.46878460838315</v>
      </c>
      <c r="L110" s="76">
        <f t="shared" si="24"/>
        <v>46508</v>
      </c>
      <c r="M110" s="62">
        <v>97</v>
      </c>
      <c r="N110" s="55">
        <f t="shared" si="16"/>
        <v>521.55126402870417</v>
      </c>
      <c r="O110" s="77">
        <f t="shared" si="19"/>
        <v>1.91</v>
      </c>
      <c r="P110" s="77">
        <f t="shared" si="20"/>
        <v>28.082479420321004</v>
      </c>
      <c r="Q110" s="77">
        <f t="shared" si="22"/>
        <v>29.99</v>
      </c>
      <c r="R110" s="77">
        <f t="shared" si="17"/>
        <v>493.46878460838315</v>
      </c>
    </row>
    <row r="111" spans="1:18" x14ac:dyDescent="0.25">
      <c r="A111" s="27">
        <f t="shared" si="23"/>
        <v>46539</v>
      </c>
      <c r="B111" s="28">
        <v>98</v>
      </c>
      <c r="C111" s="10">
        <f t="shared" si="13"/>
        <v>493.46878460838315</v>
      </c>
      <c r="D111" s="29">
        <f t="shared" si="14"/>
        <v>1.81</v>
      </c>
      <c r="E111" s="29">
        <f t="shared" si="18"/>
        <v>28.185448511528847</v>
      </c>
      <c r="F111" s="29">
        <f t="shared" si="21"/>
        <v>29.99</v>
      </c>
      <c r="G111" s="29">
        <f t="shared" si="15"/>
        <v>465.28333609685433</v>
      </c>
      <c r="L111" s="76">
        <f t="shared" si="24"/>
        <v>46539</v>
      </c>
      <c r="M111" s="62">
        <v>98</v>
      </c>
      <c r="N111" s="55">
        <f t="shared" si="16"/>
        <v>493.46878460838315</v>
      </c>
      <c r="O111" s="77">
        <f t="shared" si="19"/>
        <v>1.81</v>
      </c>
      <c r="P111" s="77">
        <f t="shared" si="20"/>
        <v>28.185448511528847</v>
      </c>
      <c r="Q111" s="77">
        <f t="shared" si="22"/>
        <v>29.99</v>
      </c>
      <c r="R111" s="77">
        <f t="shared" si="17"/>
        <v>465.28333609685433</v>
      </c>
    </row>
    <row r="112" spans="1:18" x14ac:dyDescent="0.25">
      <c r="A112" s="27">
        <f t="shared" si="23"/>
        <v>46569</v>
      </c>
      <c r="B112" s="28">
        <v>99</v>
      </c>
      <c r="C112" s="10">
        <f t="shared" si="13"/>
        <v>465.28333609685433</v>
      </c>
      <c r="D112" s="29">
        <f t="shared" si="14"/>
        <v>1.71</v>
      </c>
      <c r="E112" s="29">
        <f t="shared" si="18"/>
        <v>28.288795156071117</v>
      </c>
      <c r="F112" s="29">
        <f t="shared" si="21"/>
        <v>29.99</v>
      </c>
      <c r="G112" s="29">
        <f t="shared" si="15"/>
        <v>436.99454094078322</v>
      </c>
      <c r="L112" s="76">
        <f t="shared" si="24"/>
        <v>46569</v>
      </c>
      <c r="M112" s="62">
        <v>99</v>
      </c>
      <c r="N112" s="55">
        <f t="shared" si="16"/>
        <v>465.28333609685433</v>
      </c>
      <c r="O112" s="77">
        <f t="shared" si="19"/>
        <v>1.71</v>
      </c>
      <c r="P112" s="77">
        <f t="shared" si="20"/>
        <v>28.288795156071117</v>
      </c>
      <c r="Q112" s="77">
        <f t="shared" si="22"/>
        <v>29.99</v>
      </c>
      <c r="R112" s="77">
        <f t="shared" si="17"/>
        <v>436.99454094078322</v>
      </c>
    </row>
    <row r="113" spans="1:18" x14ac:dyDescent="0.25">
      <c r="A113" s="27">
        <f t="shared" si="23"/>
        <v>46600</v>
      </c>
      <c r="B113" s="28">
        <v>100</v>
      </c>
      <c r="C113" s="10">
        <f t="shared" si="13"/>
        <v>436.99454094078322</v>
      </c>
      <c r="D113" s="29">
        <f t="shared" si="14"/>
        <v>1.6</v>
      </c>
      <c r="E113" s="29">
        <f t="shared" si="18"/>
        <v>28.392520738310047</v>
      </c>
      <c r="F113" s="29">
        <f t="shared" si="21"/>
        <v>29.99</v>
      </c>
      <c r="G113" s="29">
        <f t="shared" si="15"/>
        <v>408.60202020247317</v>
      </c>
      <c r="L113" s="76">
        <f t="shared" si="24"/>
        <v>46600</v>
      </c>
      <c r="M113" s="62">
        <v>100</v>
      </c>
      <c r="N113" s="55">
        <f t="shared" si="16"/>
        <v>436.99454094078322</v>
      </c>
      <c r="O113" s="77">
        <f t="shared" si="19"/>
        <v>1.6</v>
      </c>
      <c r="P113" s="77">
        <f t="shared" si="20"/>
        <v>28.392520738310047</v>
      </c>
      <c r="Q113" s="77">
        <f t="shared" si="22"/>
        <v>29.99</v>
      </c>
      <c r="R113" s="77">
        <f t="shared" si="17"/>
        <v>408.60202020247317</v>
      </c>
    </row>
    <row r="114" spans="1:18" x14ac:dyDescent="0.25">
      <c r="A114" s="27">
        <f t="shared" si="23"/>
        <v>46631</v>
      </c>
      <c r="B114" s="28">
        <v>101</v>
      </c>
      <c r="C114" s="10">
        <f t="shared" si="13"/>
        <v>408.60202020247317</v>
      </c>
      <c r="D114" s="29">
        <f t="shared" si="14"/>
        <v>1.5</v>
      </c>
      <c r="E114" s="29">
        <f t="shared" si="18"/>
        <v>28.496626647683851</v>
      </c>
      <c r="F114" s="29">
        <f t="shared" si="21"/>
        <v>29.99</v>
      </c>
      <c r="G114" s="29">
        <f t="shared" si="15"/>
        <v>380.10539355478932</v>
      </c>
      <c r="L114" s="76">
        <f t="shared" si="24"/>
        <v>46631</v>
      </c>
      <c r="M114" s="62">
        <v>101</v>
      </c>
      <c r="N114" s="55">
        <f t="shared" si="16"/>
        <v>408.60202020247317</v>
      </c>
      <c r="O114" s="77">
        <f t="shared" si="19"/>
        <v>1.5</v>
      </c>
      <c r="P114" s="77">
        <f t="shared" si="20"/>
        <v>28.496626647683851</v>
      </c>
      <c r="Q114" s="77">
        <f t="shared" si="22"/>
        <v>29.99</v>
      </c>
      <c r="R114" s="77">
        <f t="shared" si="17"/>
        <v>380.10539355478932</v>
      </c>
    </row>
    <row r="115" spans="1:18" x14ac:dyDescent="0.25">
      <c r="A115" s="27">
        <f t="shared" si="23"/>
        <v>46661</v>
      </c>
      <c r="B115" s="28">
        <v>102</v>
      </c>
      <c r="C115" s="10">
        <f t="shared" si="13"/>
        <v>380.10539355478932</v>
      </c>
      <c r="D115" s="29">
        <f t="shared" si="14"/>
        <v>1.39</v>
      </c>
      <c r="E115" s="29">
        <f t="shared" si="18"/>
        <v>28.601114278725358</v>
      </c>
      <c r="F115" s="29">
        <f t="shared" si="21"/>
        <v>29.99</v>
      </c>
      <c r="G115" s="29">
        <f t="shared" si="15"/>
        <v>351.50427927606398</v>
      </c>
      <c r="L115" s="76">
        <f t="shared" si="24"/>
        <v>46661</v>
      </c>
      <c r="M115" s="62">
        <v>102</v>
      </c>
      <c r="N115" s="55">
        <f t="shared" si="16"/>
        <v>380.10539355478932</v>
      </c>
      <c r="O115" s="77">
        <f t="shared" si="19"/>
        <v>1.39</v>
      </c>
      <c r="P115" s="77">
        <f t="shared" si="20"/>
        <v>28.601114278725358</v>
      </c>
      <c r="Q115" s="77">
        <f t="shared" si="22"/>
        <v>29.99</v>
      </c>
      <c r="R115" s="77">
        <f t="shared" si="17"/>
        <v>351.50427927606398</v>
      </c>
    </row>
    <row r="116" spans="1:18" x14ac:dyDescent="0.25">
      <c r="A116" s="27">
        <f t="shared" si="23"/>
        <v>46692</v>
      </c>
      <c r="B116" s="28">
        <v>103</v>
      </c>
      <c r="C116" s="10">
        <f t="shared" si="13"/>
        <v>351.50427927606398</v>
      </c>
      <c r="D116" s="29">
        <f t="shared" si="14"/>
        <v>1.29</v>
      </c>
      <c r="E116" s="29">
        <f t="shared" si="18"/>
        <v>28.705985031080683</v>
      </c>
      <c r="F116" s="29">
        <f t="shared" si="21"/>
        <v>29.99</v>
      </c>
      <c r="G116" s="29">
        <f t="shared" si="15"/>
        <v>322.79829424498331</v>
      </c>
      <c r="L116" s="76">
        <f t="shared" si="24"/>
        <v>46692</v>
      </c>
      <c r="M116" s="62">
        <v>103</v>
      </c>
      <c r="N116" s="55">
        <f t="shared" si="16"/>
        <v>351.50427927606398</v>
      </c>
      <c r="O116" s="77">
        <f t="shared" si="19"/>
        <v>1.29</v>
      </c>
      <c r="P116" s="77">
        <f t="shared" si="20"/>
        <v>28.705985031080683</v>
      </c>
      <c r="Q116" s="77">
        <f t="shared" si="22"/>
        <v>29.99</v>
      </c>
      <c r="R116" s="77">
        <f t="shared" si="17"/>
        <v>322.79829424498331</v>
      </c>
    </row>
    <row r="117" spans="1:18" x14ac:dyDescent="0.25">
      <c r="A117" s="27">
        <f t="shared" si="23"/>
        <v>46722</v>
      </c>
      <c r="B117" s="28">
        <v>104</v>
      </c>
      <c r="C117" s="10">
        <f t="shared" si="13"/>
        <v>322.79829424498331</v>
      </c>
      <c r="D117" s="29">
        <f t="shared" si="14"/>
        <v>1.18</v>
      </c>
      <c r="E117" s="29">
        <f t="shared" si="18"/>
        <v>28.811240309527982</v>
      </c>
      <c r="F117" s="29">
        <f t="shared" si="21"/>
        <v>29.99</v>
      </c>
      <c r="G117" s="29">
        <f t="shared" si="15"/>
        <v>293.98705393545532</v>
      </c>
      <c r="L117" s="76">
        <f t="shared" si="24"/>
        <v>46722</v>
      </c>
      <c r="M117" s="62">
        <v>104</v>
      </c>
      <c r="N117" s="55">
        <f t="shared" si="16"/>
        <v>322.79829424498331</v>
      </c>
      <c r="O117" s="77">
        <f t="shared" si="19"/>
        <v>1.18</v>
      </c>
      <c r="P117" s="77">
        <f t="shared" si="20"/>
        <v>28.811240309527982</v>
      </c>
      <c r="Q117" s="77">
        <f t="shared" si="22"/>
        <v>29.99</v>
      </c>
      <c r="R117" s="77">
        <f t="shared" si="17"/>
        <v>293.98705393545532</v>
      </c>
    </row>
    <row r="118" spans="1:18" x14ac:dyDescent="0.25">
      <c r="A118" s="27">
        <f t="shared" si="23"/>
        <v>46753</v>
      </c>
      <c r="B118" s="28">
        <v>105</v>
      </c>
      <c r="C118" s="10">
        <f t="shared" si="13"/>
        <v>293.98705393545532</v>
      </c>
      <c r="D118" s="29">
        <f t="shared" si="14"/>
        <v>1.08</v>
      </c>
      <c r="E118" s="29">
        <f t="shared" si="18"/>
        <v>28.916881523996249</v>
      </c>
      <c r="F118" s="29">
        <f t="shared" si="21"/>
        <v>29.99</v>
      </c>
      <c r="G118" s="29">
        <f t="shared" si="15"/>
        <v>265.07017241145905</v>
      </c>
      <c r="L118" s="76">
        <f t="shared" si="24"/>
        <v>46753</v>
      </c>
      <c r="M118" s="62">
        <v>105</v>
      </c>
      <c r="N118" s="55">
        <f t="shared" si="16"/>
        <v>293.98705393545532</v>
      </c>
      <c r="O118" s="77">
        <f t="shared" si="19"/>
        <v>1.08</v>
      </c>
      <c r="P118" s="77">
        <f t="shared" si="20"/>
        <v>28.916881523996249</v>
      </c>
      <c r="Q118" s="77">
        <f t="shared" si="22"/>
        <v>29.99</v>
      </c>
      <c r="R118" s="77">
        <f t="shared" si="17"/>
        <v>265.07017241145905</v>
      </c>
    </row>
    <row r="119" spans="1:18" x14ac:dyDescent="0.25">
      <c r="A119" s="27">
        <f t="shared" si="23"/>
        <v>46784</v>
      </c>
      <c r="B119" s="28">
        <v>106</v>
      </c>
      <c r="C119" s="10">
        <f t="shared" si="13"/>
        <v>265.07017241145905</v>
      </c>
      <c r="D119" s="29">
        <f t="shared" si="14"/>
        <v>0.97</v>
      </c>
      <c r="E119" s="29">
        <f t="shared" si="18"/>
        <v>29.022910089584233</v>
      </c>
      <c r="F119" s="29">
        <f t="shared" si="21"/>
        <v>29.99</v>
      </c>
      <c r="G119" s="29">
        <f t="shared" si="15"/>
        <v>236.04726232187483</v>
      </c>
      <c r="L119" s="76">
        <f t="shared" si="24"/>
        <v>46784</v>
      </c>
      <c r="M119" s="62">
        <v>106</v>
      </c>
      <c r="N119" s="55">
        <f t="shared" si="16"/>
        <v>265.07017241145905</v>
      </c>
      <c r="O119" s="77">
        <f t="shared" si="19"/>
        <v>0.97</v>
      </c>
      <c r="P119" s="77">
        <f t="shared" si="20"/>
        <v>29.022910089584233</v>
      </c>
      <c r="Q119" s="77">
        <f t="shared" si="22"/>
        <v>29.99</v>
      </c>
      <c r="R119" s="77">
        <f t="shared" si="17"/>
        <v>236.04726232187483</v>
      </c>
    </row>
    <row r="120" spans="1:18" x14ac:dyDescent="0.25">
      <c r="A120" s="27">
        <f t="shared" si="23"/>
        <v>46813</v>
      </c>
      <c r="B120" s="28">
        <v>107</v>
      </c>
      <c r="C120" s="10">
        <f t="shared" si="13"/>
        <v>236.04726232187483</v>
      </c>
      <c r="D120" s="29">
        <f t="shared" si="14"/>
        <v>0.87</v>
      </c>
      <c r="E120" s="29">
        <f t="shared" si="18"/>
        <v>29.129327426579376</v>
      </c>
      <c r="F120" s="29">
        <f t="shared" si="21"/>
        <v>29.99</v>
      </c>
      <c r="G120" s="29">
        <f t="shared" si="15"/>
        <v>206.91793489529545</v>
      </c>
      <c r="L120" s="76">
        <f t="shared" si="24"/>
        <v>46813</v>
      </c>
      <c r="M120" s="62">
        <v>107</v>
      </c>
      <c r="N120" s="55">
        <f t="shared" si="16"/>
        <v>236.04726232187483</v>
      </c>
      <c r="O120" s="77">
        <f t="shared" si="19"/>
        <v>0.87</v>
      </c>
      <c r="P120" s="77">
        <f t="shared" si="20"/>
        <v>29.129327426579376</v>
      </c>
      <c r="Q120" s="77">
        <f t="shared" si="22"/>
        <v>29.99</v>
      </c>
      <c r="R120" s="77">
        <f t="shared" si="17"/>
        <v>206.91793489529545</v>
      </c>
    </row>
    <row r="121" spans="1:18" x14ac:dyDescent="0.25">
      <c r="A121" s="27">
        <f t="shared" si="23"/>
        <v>46844</v>
      </c>
      <c r="B121" s="28">
        <v>108</v>
      </c>
      <c r="C121" s="10">
        <f t="shared" si="13"/>
        <v>206.91793489529545</v>
      </c>
      <c r="D121" s="29">
        <f t="shared" si="14"/>
        <v>0.76</v>
      </c>
      <c r="E121" s="29">
        <f t="shared" si="18"/>
        <v>29.236134960476836</v>
      </c>
      <c r="F121" s="29">
        <f t="shared" si="21"/>
        <v>29.99</v>
      </c>
      <c r="G121" s="29">
        <f t="shared" si="15"/>
        <v>177.6817999348186</v>
      </c>
      <c r="L121" s="76">
        <f t="shared" si="24"/>
        <v>46844</v>
      </c>
      <c r="M121" s="62">
        <v>108</v>
      </c>
      <c r="N121" s="55">
        <f t="shared" si="16"/>
        <v>206.91793489529545</v>
      </c>
      <c r="O121" s="77">
        <f t="shared" si="19"/>
        <v>0.76</v>
      </c>
      <c r="P121" s="77">
        <f t="shared" si="20"/>
        <v>29.236134960476836</v>
      </c>
      <c r="Q121" s="77">
        <f t="shared" si="22"/>
        <v>29.99</v>
      </c>
      <c r="R121" s="77">
        <f t="shared" si="17"/>
        <v>177.6817999348186</v>
      </c>
    </row>
    <row r="122" spans="1:18" x14ac:dyDescent="0.25">
      <c r="A122" s="27">
        <f t="shared" si="23"/>
        <v>46874</v>
      </c>
      <c r="B122" s="28">
        <v>109</v>
      </c>
      <c r="C122" s="10">
        <f t="shared" si="13"/>
        <v>177.6817999348186</v>
      </c>
      <c r="D122" s="29">
        <f t="shared" si="14"/>
        <v>0.65</v>
      </c>
      <c r="E122" s="29">
        <f t="shared" si="18"/>
        <v>29.343334121998584</v>
      </c>
      <c r="F122" s="29">
        <f t="shared" si="21"/>
        <v>29.99</v>
      </c>
      <c r="G122" s="29">
        <f t="shared" si="15"/>
        <v>148.33846581282</v>
      </c>
      <c r="L122" s="76">
        <f t="shared" si="24"/>
        <v>46874</v>
      </c>
      <c r="M122" s="62">
        <v>109</v>
      </c>
      <c r="N122" s="55">
        <f t="shared" si="16"/>
        <v>177.6817999348186</v>
      </c>
      <c r="O122" s="77">
        <f t="shared" si="19"/>
        <v>0.65</v>
      </c>
      <c r="P122" s="77">
        <f t="shared" si="20"/>
        <v>29.343334121998584</v>
      </c>
      <c r="Q122" s="77">
        <f t="shared" si="22"/>
        <v>29.99</v>
      </c>
      <c r="R122" s="77">
        <f t="shared" si="17"/>
        <v>148.33846581282</v>
      </c>
    </row>
    <row r="123" spans="1:18" x14ac:dyDescent="0.25">
      <c r="A123" s="27">
        <f t="shared" si="23"/>
        <v>46905</v>
      </c>
      <c r="B123" s="28">
        <v>110</v>
      </c>
      <c r="C123" s="10">
        <f t="shared" si="13"/>
        <v>148.33846581282</v>
      </c>
      <c r="D123" s="29">
        <f t="shared" si="14"/>
        <v>0.54</v>
      </c>
      <c r="E123" s="29">
        <f t="shared" si="18"/>
        <v>29.450926347112578</v>
      </c>
      <c r="F123" s="29">
        <f t="shared" si="21"/>
        <v>29.99</v>
      </c>
      <c r="G123" s="29">
        <f t="shared" si="15"/>
        <v>118.88753946570742</v>
      </c>
      <c r="L123" s="76">
        <f t="shared" si="24"/>
        <v>46905</v>
      </c>
      <c r="M123" s="62">
        <v>110</v>
      </c>
      <c r="N123" s="55">
        <f t="shared" si="16"/>
        <v>148.33846581282</v>
      </c>
      <c r="O123" s="77">
        <f t="shared" si="19"/>
        <v>0.54</v>
      </c>
      <c r="P123" s="77">
        <f t="shared" si="20"/>
        <v>29.450926347112578</v>
      </c>
      <c r="Q123" s="77">
        <f t="shared" si="22"/>
        <v>29.99</v>
      </c>
      <c r="R123" s="77">
        <f t="shared" si="17"/>
        <v>118.88753946570742</v>
      </c>
    </row>
    <row r="124" spans="1:18" x14ac:dyDescent="0.25">
      <c r="A124" s="27">
        <f t="shared" si="23"/>
        <v>46935</v>
      </c>
      <c r="B124" s="28">
        <v>111</v>
      </c>
      <c r="C124" s="10">
        <f t="shared" si="13"/>
        <v>118.88753946570742</v>
      </c>
      <c r="D124" s="29">
        <f t="shared" si="14"/>
        <v>0.44</v>
      </c>
      <c r="E124" s="29">
        <f t="shared" si="18"/>
        <v>29.55891307705199</v>
      </c>
      <c r="F124" s="29">
        <f t="shared" si="21"/>
        <v>29.99</v>
      </c>
      <c r="G124" s="29">
        <f t="shared" si="15"/>
        <v>89.328626388655437</v>
      </c>
      <c r="L124" s="76">
        <f t="shared" si="24"/>
        <v>46935</v>
      </c>
      <c r="M124" s="62">
        <v>111</v>
      </c>
      <c r="N124" s="55">
        <f t="shared" si="16"/>
        <v>118.88753946570742</v>
      </c>
      <c r="O124" s="77">
        <f t="shared" si="19"/>
        <v>0.44</v>
      </c>
      <c r="P124" s="77">
        <f t="shared" si="20"/>
        <v>29.55891307705199</v>
      </c>
      <c r="Q124" s="77">
        <f t="shared" si="22"/>
        <v>29.99</v>
      </c>
      <c r="R124" s="77">
        <f t="shared" si="17"/>
        <v>89.328626388655437</v>
      </c>
    </row>
    <row r="125" spans="1:18" x14ac:dyDescent="0.25">
      <c r="A125" s="27">
        <f t="shared" si="23"/>
        <v>46966</v>
      </c>
      <c r="B125" s="28">
        <v>112</v>
      </c>
      <c r="C125" s="10">
        <f t="shared" si="13"/>
        <v>89.328626388655437</v>
      </c>
      <c r="D125" s="29">
        <f t="shared" si="14"/>
        <v>0.33</v>
      </c>
      <c r="E125" s="29">
        <f t="shared" si="18"/>
        <v>29.667295758334514</v>
      </c>
      <c r="F125" s="29">
        <f t="shared" si="21"/>
        <v>29.99</v>
      </c>
      <c r="G125" s="29">
        <f t="shared" si="15"/>
        <v>59.661330630320919</v>
      </c>
      <c r="L125" s="76">
        <f t="shared" si="24"/>
        <v>46966</v>
      </c>
      <c r="M125" s="62">
        <v>112</v>
      </c>
      <c r="N125" s="55">
        <f t="shared" si="16"/>
        <v>89.328626388655437</v>
      </c>
      <c r="O125" s="77">
        <f t="shared" si="19"/>
        <v>0.33</v>
      </c>
      <c r="P125" s="77">
        <f t="shared" si="20"/>
        <v>29.667295758334514</v>
      </c>
      <c r="Q125" s="77">
        <f t="shared" si="22"/>
        <v>29.99</v>
      </c>
      <c r="R125" s="77">
        <f t="shared" si="17"/>
        <v>59.661330630320919</v>
      </c>
    </row>
    <row r="126" spans="1:18" x14ac:dyDescent="0.25">
      <c r="A126" s="27">
        <f t="shared" si="23"/>
        <v>46997</v>
      </c>
      <c r="B126" s="28">
        <v>113</v>
      </c>
      <c r="C126" s="10">
        <f t="shared" si="13"/>
        <v>59.661330630320919</v>
      </c>
      <c r="D126" s="29">
        <f t="shared" si="14"/>
        <v>0.22</v>
      </c>
      <c r="E126" s="29">
        <f t="shared" si="18"/>
        <v>29.77607584278174</v>
      </c>
      <c r="F126" s="29">
        <f t="shared" si="21"/>
        <v>29.99</v>
      </c>
      <c r="G126" s="29">
        <f t="shared" si="15"/>
        <v>29.885254787539179</v>
      </c>
      <c r="L126" s="76">
        <f t="shared" si="24"/>
        <v>46997</v>
      </c>
      <c r="M126" s="62">
        <v>113</v>
      </c>
      <c r="N126" s="55">
        <f t="shared" si="16"/>
        <v>59.661330630320919</v>
      </c>
      <c r="O126" s="77">
        <f t="shared" si="19"/>
        <v>0.22</v>
      </c>
      <c r="P126" s="77">
        <f t="shared" si="20"/>
        <v>29.77607584278174</v>
      </c>
      <c r="Q126" s="77">
        <f t="shared" si="22"/>
        <v>29.99</v>
      </c>
      <c r="R126" s="77">
        <f t="shared" si="17"/>
        <v>29.885254787539179</v>
      </c>
    </row>
    <row r="127" spans="1:18" x14ac:dyDescent="0.25">
      <c r="A127" s="27">
        <f t="shared" si="23"/>
        <v>47027</v>
      </c>
      <c r="B127" s="28">
        <v>114</v>
      </c>
      <c r="C127" s="10">
        <f t="shared" si="13"/>
        <v>29.885254787539179</v>
      </c>
      <c r="D127" s="29">
        <f t="shared" si="14"/>
        <v>0.11</v>
      </c>
      <c r="E127" s="29">
        <f t="shared" si="18"/>
        <v>29.885254787538607</v>
      </c>
      <c r="F127" s="29">
        <f t="shared" si="21"/>
        <v>29.99</v>
      </c>
      <c r="G127" s="29">
        <f t="shared" si="15"/>
        <v>5.7198690228688065E-13</v>
      </c>
      <c r="L127" s="76">
        <f t="shared" si="24"/>
        <v>47027</v>
      </c>
      <c r="M127" s="62">
        <v>114</v>
      </c>
      <c r="N127" s="55">
        <f t="shared" si="16"/>
        <v>29.885254787539179</v>
      </c>
      <c r="O127" s="77">
        <f t="shared" si="19"/>
        <v>0.11</v>
      </c>
      <c r="P127" s="77">
        <f t="shared" si="20"/>
        <v>29.885254787538607</v>
      </c>
      <c r="Q127" s="77">
        <f t="shared" si="22"/>
        <v>29.99</v>
      </c>
      <c r="R127" s="77">
        <f t="shared" si="17"/>
        <v>5.7198690228688065E-13</v>
      </c>
    </row>
    <row r="128" spans="1:18" x14ac:dyDescent="0.25">
      <c r="A128" s="27"/>
      <c r="B128" s="28"/>
      <c r="C128" s="10"/>
      <c r="D128" s="29"/>
      <c r="E128" s="29"/>
      <c r="F128" s="29"/>
      <c r="G128" s="29"/>
      <c r="L128" s="76"/>
      <c r="M128" s="62"/>
      <c r="N128" s="55"/>
      <c r="O128" s="77"/>
      <c r="P128" s="77"/>
      <c r="Q128" s="77"/>
      <c r="R128" s="77"/>
    </row>
    <row r="129" spans="1:18" x14ac:dyDescent="0.25">
      <c r="A129" s="27"/>
      <c r="B129" s="28"/>
      <c r="C129" s="10"/>
      <c r="D129" s="29"/>
      <c r="E129" s="29"/>
      <c r="F129" s="29"/>
      <c r="G129" s="29"/>
      <c r="L129" s="76"/>
      <c r="M129" s="62"/>
      <c r="N129" s="55"/>
      <c r="O129" s="77"/>
      <c r="P129" s="77"/>
      <c r="Q129" s="77"/>
      <c r="R129" s="77"/>
    </row>
    <row r="130" spans="1:18" x14ac:dyDescent="0.25">
      <c r="A130" s="27"/>
      <c r="B130" s="28"/>
      <c r="C130" s="10"/>
      <c r="D130" s="29"/>
      <c r="E130" s="29"/>
      <c r="F130" s="29"/>
      <c r="G130" s="29"/>
      <c r="L130" s="76"/>
      <c r="M130" s="62"/>
      <c r="N130" s="55"/>
      <c r="O130" s="77"/>
      <c r="P130" s="77"/>
      <c r="Q130" s="77"/>
      <c r="R130" s="77"/>
    </row>
    <row r="131" spans="1:18" x14ac:dyDescent="0.25">
      <c r="A131" s="27"/>
      <c r="B131" s="28"/>
      <c r="C131" s="10"/>
      <c r="D131" s="29"/>
      <c r="E131" s="29"/>
      <c r="F131" s="29"/>
      <c r="G131" s="29"/>
      <c r="L131" s="76"/>
      <c r="M131" s="62"/>
      <c r="N131" s="55"/>
      <c r="O131" s="77"/>
      <c r="P131" s="77"/>
      <c r="Q131" s="77"/>
      <c r="R131" s="77"/>
    </row>
    <row r="132" spans="1:18" x14ac:dyDescent="0.25">
      <c r="A132" s="27"/>
      <c r="B132" s="28"/>
      <c r="C132" s="10"/>
      <c r="D132" s="29"/>
      <c r="E132" s="29"/>
      <c r="F132" s="29"/>
      <c r="G132" s="29"/>
      <c r="L132" s="76"/>
      <c r="M132" s="62"/>
      <c r="N132" s="55"/>
      <c r="O132" s="77"/>
      <c r="P132" s="77"/>
      <c r="Q132" s="77"/>
      <c r="R132" s="77"/>
    </row>
    <row r="133" spans="1:18" x14ac:dyDescent="0.25">
      <c r="A133" s="27"/>
      <c r="B133" s="28"/>
      <c r="C133" s="10"/>
      <c r="D133" s="29"/>
      <c r="E133" s="29"/>
      <c r="F133" s="29"/>
      <c r="G133" s="29"/>
      <c r="L133" s="76"/>
      <c r="M133" s="62"/>
      <c r="N133" s="55"/>
      <c r="O133" s="77"/>
      <c r="P133" s="77"/>
      <c r="Q133" s="77"/>
      <c r="R133" s="7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P136"/>
  <sheetViews>
    <sheetView workbookViewId="0">
      <selection activeCell="D37" sqref="D37"/>
    </sheetView>
  </sheetViews>
  <sheetFormatPr defaultRowHeight="15" x14ac:dyDescent="0.25"/>
  <cols>
    <col min="1" max="1" width="9.140625" style="49"/>
    <col min="2" max="2" width="7.85546875" style="49" customWidth="1"/>
    <col min="3" max="3" width="14.7109375" style="49" customWidth="1"/>
    <col min="4" max="4" width="14.28515625" style="49" customWidth="1"/>
    <col min="5" max="7" width="14.7109375" style="49" customWidth="1"/>
    <col min="8" max="8" width="10.140625" style="49" bestFit="1" customWidth="1"/>
    <col min="9" max="10" width="9.140625" style="49"/>
    <col min="11" max="11" width="11" style="49" customWidth="1"/>
    <col min="12" max="12" width="9.140625" style="49"/>
    <col min="13" max="13" width="10.42578125" style="49" bestFit="1" customWidth="1"/>
    <col min="14" max="16384" width="9.140625" style="49"/>
  </cols>
  <sheetData>
    <row r="1" spans="1:16" x14ac:dyDescent="0.25">
      <c r="A1" s="4"/>
      <c r="B1" s="4"/>
      <c r="C1" s="4"/>
      <c r="D1" s="4"/>
      <c r="E1" s="4"/>
      <c r="F1" s="4"/>
      <c r="G1" s="5"/>
    </row>
    <row r="2" spans="1:16" x14ac:dyDescent="0.25">
      <c r="A2" s="4"/>
      <c r="B2" s="4"/>
      <c r="C2" s="4"/>
      <c r="D2" s="4"/>
      <c r="E2" s="4"/>
      <c r="F2" s="6"/>
      <c r="G2" s="7"/>
    </row>
    <row r="3" spans="1:16" x14ac:dyDescent="0.25">
      <c r="A3" s="4"/>
      <c r="B3" s="4"/>
      <c r="C3" s="4"/>
      <c r="D3" s="4"/>
      <c r="E3" s="4"/>
      <c r="F3" s="6"/>
      <c r="G3" s="7"/>
      <c r="K3" s="35" t="s">
        <v>10</v>
      </c>
      <c r="L3" s="35" t="s">
        <v>45</v>
      </c>
      <c r="M3" s="36"/>
    </row>
    <row r="4" spans="1:16" ht="21" x14ac:dyDescent="0.35">
      <c r="A4" s="4"/>
      <c r="B4" s="8" t="str">
        <f>"Kapitalikomponendi annuiteetmaksegraafik - "&amp;'[1]Lisa 3'!D6</f>
        <v>Kapitalikomponendi annuiteetmaksegraafik - Vabaduse plats 2, Viljandi linn</v>
      </c>
      <c r="C4" s="4"/>
      <c r="D4" s="4"/>
      <c r="E4" s="9"/>
      <c r="F4" s="10"/>
      <c r="G4" s="4"/>
      <c r="K4" s="37" t="s">
        <v>72</v>
      </c>
      <c r="L4" s="38">
        <v>274.89999999999998</v>
      </c>
      <c r="M4" s="79">
        <f>L4/$L$5</f>
        <v>0.17538598953681253</v>
      </c>
      <c r="N4" s="45"/>
      <c r="O4" s="44"/>
    </row>
    <row r="5" spans="1:16" x14ac:dyDescent="0.25">
      <c r="A5" s="4"/>
      <c r="B5" s="4"/>
      <c r="C5" s="4"/>
      <c r="D5" s="4"/>
      <c r="E5" s="4"/>
      <c r="F5" s="10"/>
      <c r="G5" s="4"/>
      <c r="K5" s="40" t="s">
        <v>46</v>
      </c>
      <c r="L5" s="41">
        <v>1567.4</v>
      </c>
      <c r="M5" s="40"/>
      <c r="N5" s="43"/>
      <c r="O5" s="44"/>
    </row>
    <row r="6" spans="1:16" x14ac:dyDescent="0.25">
      <c r="A6" s="4"/>
      <c r="B6" s="11" t="s">
        <v>31</v>
      </c>
      <c r="C6" s="12"/>
      <c r="D6" s="13"/>
      <c r="E6" s="14">
        <v>43831</v>
      </c>
      <c r="F6" s="15"/>
      <c r="G6" s="4"/>
      <c r="M6" s="34"/>
      <c r="N6" s="31"/>
      <c r="O6" s="31"/>
    </row>
    <row r="7" spans="1:16" x14ac:dyDescent="0.25">
      <c r="A7" s="4"/>
      <c r="B7" s="16" t="s">
        <v>32</v>
      </c>
      <c r="C7" s="28"/>
      <c r="E7" s="205">
        <v>106</v>
      </c>
      <c r="F7" s="18" t="s">
        <v>21</v>
      </c>
      <c r="G7" s="4"/>
      <c r="M7" s="34"/>
      <c r="N7" s="33"/>
      <c r="O7" s="33"/>
    </row>
    <row r="8" spans="1:16" x14ac:dyDescent="0.25">
      <c r="A8" s="4"/>
      <c r="B8" s="16" t="s">
        <v>33</v>
      </c>
      <c r="C8" s="28"/>
      <c r="D8" s="42">
        <f>E6-1</f>
        <v>43830</v>
      </c>
      <c r="E8" s="81">
        <v>116983.43000000001</v>
      </c>
      <c r="F8" s="18" t="s">
        <v>34</v>
      </c>
      <c r="G8" s="4"/>
      <c r="H8" s="80"/>
      <c r="K8" s="32"/>
      <c r="L8" s="32"/>
      <c r="M8" s="33"/>
      <c r="N8" s="33"/>
      <c r="O8" s="33"/>
    </row>
    <row r="9" spans="1:16" x14ac:dyDescent="0.25">
      <c r="A9" s="4"/>
      <c r="B9" s="16" t="s">
        <v>33</v>
      </c>
      <c r="C9" s="28"/>
      <c r="D9" s="200">
        <f>EDATE(D8,E7)</f>
        <v>47057</v>
      </c>
      <c r="E9" s="201">
        <v>104617.47</v>
      </c>
      <c r="F9" s="18" t="s">
        <v>34</v>
      </c>
      <c r="G9" s="81"/>
      <c r="K9" s="32"/>
      <c r="L9" s="32"/>
      <c r="M9" s="33"/>
      <c r="N9" s="33"/>
      <c r="O9" s="33"/>
    </row>
    <row r="10" spans="1:16" x14ac:dyDescent="0.25">
      <c r="A10" s="4"/>
      <c r="B10" s="16" t="s">
        <v>35</v>
      </c>
      <c r="C10" s="28"/>
      <c r="E10" s="19">
        <f>M4</f>
        <v>0.17538598953681253</v>
      </c>
      <c r="F10" s="18"/>
      <c r="G10" s="4"/>
      <c r="K10" s="32"/>
      <c r="L10" s="32"/>
      <c r="M10" s="33"/>
      <c r="N10" s="34"/>
      <c r="O10" s="34"/>
    </row>
    <row r="11" spans="1:16" x14ac:dyDescent="0.25">
      <c r="A11" s="4"/>
      <c r="B11" s="16" t="s">
        <v>36</v>
      </c>
      <c r="C11" s="28"/>
      <c r="E11" s="30">
        <f>ROUND(E8*E10,2)</f>
        <v>20517.25</v>
      </c>
      <c r="F11" s="18" t="s">
        <v>34</v>
      </c>
      <c r="G11" s="30"/>
      <c r="K11" s="32"/>
      <c r="L11" s="32"/>
      <c r="M11" s="33"/>
      <c r="N11" s="34"/>
      <c r="O11" s="34"/>
    </row>
    <row r="12" spans="1:16" x14ac:dyDescent="0.25">
      <c r="A12" s="4"/>
      <c r="B12" s="16" t="s">
        <v>37</v>
      </c>
      <c r="C12" s="28"/>
      <c r="E12" s="30">
        <f>ROUND(E9*E10,2)</f>
        <v>18348.439999999999</v>
      </c>
      <c r="F12" s="18" t="s">
        <v>34</v>
      </c>
      <c r="G12" s="30"/>
      <c r="H12" s="82"/>
      <c r="K12" s="32"/>
      <c r="L12" s="32"/>
      <c r="M12" s="33"/>
      <c r="N12" s="33"/>
      <c r="O12" s="33"/>
      <c r="P12" s="34"/>
    </row>
    <row r="13" spans="1:16" x14ac:dyDescent="0.25">
      <c r="A13" s="4"/>
      <c r="B13" s="20" t="s">
        <v>48</v>
      </c>
      <c r="C13" s="21"/>
      <c r="D13" s="22"/>
      <c r="E13" s="50">
        <v>4.3999999999999997E-2</v>
      </c>
      <c r="F13" s="23"/>
      <c r="G13" s="24"/>
      <c r="H13" s="82"/>
      <c r="K13" s="32"/>
      <c r="L13" s="32"/>
      <c r="M13" s="33"/>
      <c r="N13" s="33"/>
      <c r="O13" s="33"/>
      <c r="P13" s="34"/>
    </row>
    <row r="14" spans="1:16" x14ac:dyDescent="0.25">
      <c r="A14" s="4"/>
      <c r="B14" s="17"/>
      <c r="C14" s="28"/>
      <c r="E14" s="25"/>
      <c r="F14" s="17"/>
      <c r="G14" s="24"/>
      <c r="K14" s="32"/>
      <c r="L14" s="32"/>
      <c r="M14" s="33"/>
      <c r="N14" s="33"/>
      <c r="O14" s="33"/>
      <c r="P14" s="34"/>
    </row>
    <row r="15" spans="1:16" x14ac:dyDescent="0.25">
      <c r="K15" s="32"/>
      <c r="L15" s="32"/>
      <c r="M15" s="33"/>
      <c r="N15" s="33"/>
      <c r="O15" s="33"/>
      <c r="P15" s="34"/>
    </row>
    <row r="16" spans="1:16" ht="15.75" thickBot="1" x14ac:dyDescent="0.3">
      <c r="A16" s="26" t="s">
        <v>38</v>
      </c>
      <c r="B16" s="26" t="s">
        <v>39</v>
      </c>
      <c r="C16" s="26" t="s">
        <v>40</v>
      </c>
      <c r="D16" s="26" t="s">
        <v>41</v>
      </c>
      <c r="E16" s="26" t="s">
        <v>42</v>
      </c>
      <c r="F16" s="26" t="s">
        <v>43</v>
      </c>
      <c r="G16" s="26" t="s">
        <v>44</v>
      </c>
      <c r="K16" s="32"/>
      <c r="L16" s="32"/>
      <c r="M16" s="33"/>
      <c r="N16" s="33"/>
      <c r="O16" s="33"/>
      <c r="P16" s="34"/>
    </row>
    <row r="17" spans="1:16" x14ac:dyDescent="0.25">
      <c r="A17" s="27">
        <f>E6</f>
        <v>43831</v>
      </c>
      <c r="B17" s="28">
        <v>1</v>
      </c>
      <c r="C17" s="10">
        <f>E11</f>
        <v>20517.25</v>
      </c>
      <c r="D17" s="29">
        <f>ROUND(C17*$E$13/12,2)</f>
        <v>75.23</v>
      </c>
      <c r="E17" s="29">
        <f>F17-D17</f>
        <v>16.78</v>
      </c>
      <c r="F17" s="29">
        <f>ROUND(PMT($E$13/12,E7,-E11,E12),2)</f>
        <v>92.01</v>
      </c>
      <c r="G17" s="29">
        <f>C17-E17</f>
        <v>20500.47</v>
      </c>
      <c r="K17" s="32"/>
      <c r="L17" s="32"/>
      <c r="M17" s="33"/>
      <c r="N17" s="33"/>
      <c r="O17" s="33"/>
      <c r="P17" s="34"/>
    </row>
    <row r="18" spans="1:16" x14ac:dyDescent="0.25">
      <c r="A18" s="27">
        <f>EDATE(A17,1)</f>
        <v>43862</v>
      </c>
      <c r="B18" s="28">
        <v>2</v>
      </c>
      <c r="C18" s="10">
        <f>G17</f>
        <v>20500.47</v>
      </c>
      <c r="D18" s="29">
        <f t="shared" ref="D18:D75" si="0">ROUND(C18*$E$13/12,2)</f>
        <v>75.17</v>
      </c>
      <c r="E18" s="29">
        <f>F18-D18</f>
        <v>16.840000000000003</v>
      </c>
      <c r="F18" s="29">
        <f>F17</f>
        <v>92.01</v>
      </c>
      <c r="G18" s="29">
        <f t="shared" ref="G18:G75" si="1">C18-E18</f>
        <v>20483.63</v>
      </c>
      <c r="K18" s="32"/>
      <c r="L18" s="32"/>
      <c r="M18" s="33"/>
      <c r="N18" s="33"/>
      <c r="O18" s="33"/>
      <c r="P18" s="34"/>
    </row>
    <row r="19" spans="1:16" x14ac:dyDescent="0.25">
      <c r="A19" s="27">
        <f>EDATE(A18,1)</f>
        <v>43891</v>
      </c>
      <c r="B19" s="28">
        <v>3</v>
      </c>
      <c r="C19" s="10">
        <f>G18</f>
        <v>20483.63</v>
      </c>
      <c r="D19" s="29">
        <f t="shared" si="0"/>
        <v>75.11</v>
      </c>
      <c r="E19" s="29">
        <f>F19-D19</f>
        <v>16.900000000000006</v>
      </c>
      <c r="F19" s="29">
        <f t="shared" ref="F19:F82" si="2">F18</f>
        <v>92.01</v>
      </c>
      <c r="G19" s="29">
        <f t="shared" si="1"/>
        <v>20466.73</v>
      </c>
      <c r="K19" s="32"/>
      <c r="L19" s="32"/>
      <c r="M19" s="33"/>
      <c r="N19" s="33"/>
      <c r="O19" s="33"/>
      <c r="P19" s="34"/>
    </row>
    <row r="20" spans="1:16" x14ac:dyDescent="0.25">
      <c r="A20" s="27">
        <f t="shared" ref="A20:A83" si="3">EDATE(A19,1)</f>
        <v>43922</v>
      </c>
      <c r="B20" s="28">
        <v>4</v>
      </c>
      <c r="C20" s="10">
        <f t="shared" ref="C20:C75" si="4">G19</f>
        <v>20466.73</v>
      </c>
      <c r="D20" s="29">
        <f t="shared" si="0"/>
        <v>75.040000000000006</v>
      </c>
      <c r="E20" s="29">
        <f t="shared" ref="E20:E75" si="5">F20-D20</f>
        <v>16.97</v>
      </c>
      <c r="F20" s="29">
        <f t="shared" si="2"/>
        <v>92.01</v>
      </c>
      <c r="G20" s="29">
        <f t="shared" si="1"/>
        <v>20449.759999999998</v>
      </c>
      <c r="K20" s="32"/>
      <c r="L20" s="32"/>
      <c r="M20" s="33"/>
      <c r="N20" s="33"/>
      <c r="O20" s="33"/>
      <c r="P20" s="34"/>
    </row>
    <row r="21" spans="1:16" x14ac:dyDescent="0.25">
      <c r="A21" s="27">
        <f t="shared" si="3"/>
        <v>43952</v>
      </c>
      <c r="B21" s="28">
        <v>5</v>
      </c>
      <c r="C21" s="10">
        <f t="shared" si="4"/>
        <v>20449.759999999998</v>
      </c>
      <c r="D21" s="29">
        <f t="shared" si="0"/>
        <v>74.98</v>
      </c>
      <c r="E21" s="29">
        <f t="shared" si="5"/>
        <v>17.03</v>
      </c>
      <c r="F21" s="29">
        <f t="shared" si="2"/>
        <v>92.01</v>
      </c>
      <c r="G21" s="29">
        <f t="shared" si="1"/>
        <v>20432.73</v>
      </c>
      <c r="K21" s="32"/>
      <c r="L21" s="32"/>
      <c r="M21" s="33"/>
      <c r="N21" s="33"/>
      <c r="O21" s="33"/>
      <c r="P21" s="34"/>
    </row>
    <row r="22" spans="1:16" x14ac:dyDescent="0.25">
      <c r="A22" s="27">
        <f t="shared" si="3"/>
        <v>43983</v>
      </c>
      <c r="B22" s="28">
        <v>6</v>
      </c>
      <c r="C22" s="10">
        <f t="shared" si="4"/>
        <v>20432.73</v>
      </c>
      <c r="D22" s="29">
        <f t="shared" si="0"/>
        <v>74.92</v>
      </c>
      <c r="E22" s="29">
        <f t="shared" si="5"/>
        <v>17.090000000000003</v>
      </c>
      <c r="F22" s="29">
        <f t="shared" si="2"/>
        <v>92.01</v>
      </c>
      <c r="G22" s="29">
        <f t="shared" si="1"/>
        <v>20415.64</v>
      </c>
      <c r="K22" s="32"/>
      <c r="L22" s="32"/>
      <c r="M22" s="33"/>
      <c r="N22" s="33"/>
      <c r="O22" s="33"/>
      <c r="P22" s="34"/>
    </row>
    <row r="23" spans="1:16" x14ac:dyDescent="0.25">
      <c r="A23" s="27">
        <f t="shared" si="3"/>
        <v>44013</v>
      </c>
      <c r="B23" s="28">
        <v>7</v>
      </c>
      <c r="C23" s="10">
        <f t="shared" si="4"/>
        <v>20415.64</v>
      </c>
      <c r="D23" s="29">
        <f t="shared" si="0"/>
        <v>74.86</v>
      </c>
      <c r="E23" s="29">
        <f t="shared" si="5"/>
        <v>17.150000000000006</v>
      </c>
      <c r="F23" s="29">
        <f t="shared" si="2"/>
        <v>92.01</v>
      </c>
      <c r="G23" s="29">
        <f t="shared" si="1"/>
        <v>20398.489999999998</v>
      </c>
      <c r="N23" s="33"/>
      <c r="O23" s="33"/>
      <c r="P23" s="34"/>
    </row>
    <row r="24" spans="1:16" x14ac:dyDescent="0.25">
      <c r="A24" s="27">
        <f>EDATE(A23,1)</f>
        <v>44044</v>
      </c>
      <c r="B24" s="28">
        <v>8</v>
      </c>
      <c r="C24" s="10">
        <f t="shared" si="4"/>
        <v>20398.489999999998</v>
      </c>
      <c r="D24" s="29">
        <f t="shared" si="0"/>
        <v>74.790000000000006</v>
      </c>
      <c r="E24" s="29">
        <f t="shared" si="5"/>
        <v>17.22</v>
      </c>
      <c r="F24" s="29">
        <f t="shared" si="2"/>
        <v>92.01</v>
      </c>
      <c r="G24" s="29">
        <f t="shared" si="1"/>
        <v>20381.269999999997</v>
      </c>
      <c r="N24" s="33"/>
      <c r="O24" s="33"/>
      <c r="P24" s="34"/>
    </row>
    <row r="25" spans="1:16" x14ac:dyDescent="0.25">
      <c r="A25" s="27">
        <f t="shared" si="3"/>
        <v>44075</v>
      </c>
      <c r="B25" s="28">
        <v>9</v>
      </c>
      <c r="C25" s="10">
        <f t="shared" si="4"/>
        <v>20381.269999999997</v>
      </c>
      <c r="D25" s="29">
        <f t="shared" si="0"/>
        <v>74.73</v>
      </c>
      <c r="E25" s="29">
        <f t="shared" si="5"/>
        <v>17.28</v>
      </c>
      <c r="F25" s="29">
        <f t="shared" si="2"/>
        <v>92.01</v>
      </c>
      <c r="G25" s="29">
        <f t="shared" si="1"/>
        <v>20363.989999999998</v>
      </c>
      <c r="N25" s="33"/>
      <c r="O25" s="33"/>
      <c r="P25" s="34"/>
    </row>
    <row r="26" spans="1:16" x14ac:dyDescent="0.25">
      <c r="A26" s="27">
        <f t="shared" si="3"/>
        <v>44105</v>
      </c>
      <c r="B26" s="28">
        <v>10</v>
      </c>
      <c r="C26" s="10">
        <f t="shared" si="4"/>
        <v>20363.989999999998</v>
      </c>
      <c r="D26" s="29">
        <f t="shared" si="0"/>
        <v>74.67</v>
      </c>
      <c r="E26" s="29">
        <f t="shared" si="5"/>
        <v>17.340000000000003</v>
      </c>
      <c r="F26" s="29">
        <f t="shared" si="2"/>
        <v>92.01</v>
      </c>
      <c r="G26" s="29">
        <f t="shared" si="1"/>
        <v>20346.649999999998</v>
      </c>
      <c r="N26" s="33"/>
      <c r="O26" s="33"/>
      <c r="P26" s="34"/>
    </row>
    <row r="27" spans="1:16" x14ac:dyDescent="0.25">
      <c r="A27" s="27">
        <f t="shared" si="3"/>
        <v>44136</v>
      </c>
      <c r="B27" s="28">
        <v>11</v>
      </c>
      <c r="C27" s="10">
        <f t="shared" si="4"/>
        <v>20346.649999999998</v>
      </c>
      <c r="D27" s="29">
        <f t="shared" si="0"/>
        <v>74.599999999999994</v>
      </c>
      <c r="E27" s="29">
        <f t="shared" si="5"/>
        <v>17.410000000000011</v>
      </c>
      <c r="F27" s="29">
        <f t="shared" si="2"/>
        <v>92.01</v>
      </c>
      <c r="G27" s="29">
        <f t="shared" si="1"/>
        <v>20329.239999999998</v>
      </c>
    </row>
    <row r="28" spans="1:16" x14ac:dyDescent="0.25">
      <c r="A28" s="27">
        <f t="shared" si="3"/>
        <v>44166</v>
      </c>
      <c r="B28" s="28">
        <v>12</v>
      </c>
      <c r="C28" s="10">
        <f t="shared" si="4"/>
        <v>20329.239999999998</v>
      </c>
      <c r="D28" s="29">
        <f t="shared" si="0"/>
        <v>74.540000000000006</v>
      </c>
      <c r="E28" s="29">
        <f t="shared" si="5"/>
        <v>17.47</v>
      </c>
      <c r="F28" s="29">
        <f t="shared" si="2"/>
        <v>92.01</v>
      </c>
      <c r="G28" s="29">
        <f t="shared" si="1"/>
        <v>20311.769999999997</v>
      </c>
    </row>
    <row r="29" spans="1:16" x14ac:dyDescent="0.25">
      <c r="A29" s="27">
        <f t="shared" si="3"/>
        <v>44197</v>
      </c>
      <c r="B29" s="28">
        <v>13</v>
      </c>
      <c r="C29" s="10">
        <f t="shared" si="4"/>
        <v>20311.769999999997</v>
      </c>
      <c r="D29" s="29">
        <f t="shared" si="0"/>
        <v>74.48</v>
      </c>
      <c r="E29" s="29">
        <f t="shared" si="5"/>
        <v>17.53</v>
      </c>
      <c r="F29" s="29">
        <f t="shared" si="2"/>
        <v>92.01</v>
      </c>
      <c r="G29" s="29">
        <f t="shared" si="1"/>
        <v>20294.239999999998</v>
      </c>
    </row>
    <row r="30" spans="1:16" x14ac:dyDescent="0.25">
      <c r="A30" s="27">
        <f t="shared" si="3"/>
        <v>44228</v>
      </c>
      <c r="B30" s="28">
        <v>14</v>
      </c>
      <c r="C30" s="10">
        <f t="shared" si="4"/>
        <v>20294.239999999998</v>
      </c>
      <c r="D30" s="29">
        <f t="shared" si="0"/>
        <v>74.41</v>
      </c>
      <c r="E30" s="29">
        <f t="shared" si="5"/>
        <v>17.600000000000009</v>
      </c>
      <c r="F30" s="29">
        <f t="shared" si="2"/>
        <v>92.01</v>
      </c>
      <c r="G30" s="29">
        <f t="shared" si="1"/>
        <v>20276.64</v>
      </c>
    </row>
    <row r="31" spans="1:16" x14ac:dyDescent="0.25">
      <c r="A31" s="27">
        <f t="shared" si="3"/>
        <v>44256</v>
      </c>
      <c r="B31" s="28">
        <v>15</v>
      </c>
      <c r="C31" s="10">
        <f t="shared" si="4"/>
        <v>20276.64</v>
      </c>
      <c r="D31" s="29">
        <f t="shared" si="0"/>
        <v>74.349999999999994</v>
      </c>
      <c r="E31" s="29">
        <f t="shared" si="5"/>
        <v>17.660000000000011</v>
      </c>
      <c r="F31" s="29">
        <f t="shared" si="2"/>
        <v>92.01</v>
      </c>
      <c r="G31" s="29">
        <f t="shared" si="1"/>
        <v>20258.98</v>
      </c>
    </row>
    <row r="32" spans="1:16" x14ac:dyDescent="0.25">
      <c r="A32" s="27">
        <f t="shared" si="3"/>
        <v>44287</v>
      </c>
      <c r="B32" s="28">
        <v>16</v>
      </c>
      <c r="C32" s="10">
        <f t="shared" si="4"/>
        <v>20258.98</v>
      </c>
      <c r="D32" s="29">
        <f t="shared" si="0"/>
        <v>74.28</v>
      </c>
      <c r="E32" s="29">
        <f t="shared" si="5"/>
        <v>17.730000000000004</v>
      </c>
      <c r="F32" s="29">
        <f t="shared" si="2"/>
        <v>92.01</v>
      </c>
      <c r="G32" s="29">
        <f t="shared" si="1"/>
        <v>20241.25</v>
      </c>
    </row>
    <row r="33" spans="1:7" x14ac:dyDescent="0.25">
      <c r="A33" s="27">
        <f t="shared" si="3"/>
        <v>44317</v>
      </c>
      <c r="B33" s="28">
        <v>17</v>
      </c>
      <c r="C33" s="10">
        <f t="shared" si="4"/>
        <v>20241.25</v>
      </c>
      <c r="D33" s="29">
        <f t="shared" si="0"/>
        <v>74.22</v>
      </c>
      <c r="E33" s="29">
        <f t="shared" si="5"/>
        <v>17.790000000000006</v>
      </c>
      <c r="F33" s="29">
        <f t="shared" si="2"/>
        <v>92.01</v>
      </c>
      <c r="G33" s="29">
        <f t="shared" si="1"/>
        <v>20223.46</v>
      </c>
    </row>
    <row r="34" spans="1:7" x14ac:dyDescent="0.25">
      <c r="A34" s="27">
        <f t="shared" si="3"/>
        <v>44348</v>
      </c>
      <c r="B34" s="28">
        <v>18</v>
      </c>
      <c r="C34" s="10">
        <f t="shared" si="4"/>
        <v>20223.46</v>
      </c>
      <c r="D34" s="29">
        <f t="shared" si="0"/>
        <v>74.150000000000006</v>
      </c>
      <c r="E34" s="29">
        <f t="shared" si="5"/>
        <v>17.86</v>
      </c>
      <c r="F34" s="29">
        <f t="shared" si="2"/>
        <v>92.01</v>
      </c>
      <c r="G34" s="29">
        <f t="shared" si="1"/>
        <v>20205.599999999999</v>
      </c>
    </row>
    <row r="35" spans="1:7" x14ac:dyDescent="0.25">
      <c r="A35" s="27">
        <f t="shared" si="3"/>
        <v>44378</v>
      </c>
      <c r="B35" s="28">
        <v>19</v>
      </c>
      <c r="C35" s="10">
        <f t="shared" si="4"/>
        <v>20205.599999999999</v>
      </c>
      <c r="D35" s="29">
        <f t="shared" si="0"/>
        <v>74.09</v>
      </c>
      <c r="E35" s="29">
        <f t="shared" si="5"/>
        <v>17.920000000000002</v>
      </c>
      <c r="F35" s="29">
        <f t="shared" si="2"/>
        <v>92.01</v>
      </c>
      <c r="G35" s="29">
        <f t="shared" si="1"/>
        <v>20187.68</v>
      </c>
    </row>
    <row r="36" spans="1:7" x14ac:dyDescent="0.25">
      <c r="A36" s="27">
        <f t="shared" si="3"/>
        <v>44409</v>
      </c>
      <c r="B36" s="28">
        <v>20</v>
      </c>
      <c r="C36" s="10">
        <f t="shared" si="4"/>
        <v>20187.68</v>
      </c>
      <c r="D36" s="29">
        <f t="shared" si="0"/>
        <v>74.02</v>
      </c>
      <c r="E36" s="29">
        <f t="shared" si="5"/>
        <v>17.990000000000009</v>
      </c>
      <c r="F36" s="29">
        <f t="shared" si="2"/>
        <v>92.01</v>
      </c>
      <c r="G36" s="29">
        <f t="shared" si="1"/>
        <v>20169.689999999999</v>
      </c>
    </row>
    <row r="37" spans="1:7" x14ac:dyDescent="0.25">
      <c r="A37" s="27">
        <f t="shared" si="3"/>
        <v>44440</v>
      </c>
      <c r="B37" s="28">
        <v>21</v>
      </c>
      <c r="C37" s="10">
        <f t="shared" si="4"/>
        <v>20169.689999999999</v>
      </c>
      <c r="D37" s="29">
        <f t="shared" si="0"/>
        <v>73.959999999999994</v>
      </c>
      <c r="E37" s="29">
        <f t="shared" si="5"/>
        <v>18.050000000000011</v>
      </c>
      <c r="F37" s="29">
        <f t="shared" si="2"/>
        <v>92.01</v>
      </c>
      <c r="G37" s="29">
        <f t="shared" si="1"/>
        <v>20151.64</v>
      </c>
    </row>
    <row r="38" spans="1:7" x14ac:dyDescent="0.25">
      <c r="A38" s="27">
        <f t="shared" si="3"/>
        <v>44470</v>
      </c>
      <c r="B38" s="28">
        <v>22</v>
      </c>
      <c r="C38" s="10">
        <f t="shared" si="4"/>
        <v>20151.64</v>
      </c>
      <c r="D38" s="29">
        <f t="shared" si="0"/>
        <v>73.89</v>
      </c>
      <c r="E38" s="29">
        <f t="shared" si="5"/>
        <v>18.120000000000005</v>
      </c>
      <c r="F38" s="29">
        <f t="shared" si="2"/>
        <v>92.01</v>
      </c>
      <c r="G38" s="29">
        <f t="shared" si="1"/>
        <v>20133.52</v>
      </c>
    </row>
    <row r="39" spans="1:7" x14ac:dyDescent="0.25">
      <c r="A39" s="27">
        <f t="shared" si="3"/>
        <v>44501</v>
      </c>
      <c r="B39" s="28">
        <v>23</v>
      </c>
      <c r="C39" s="10">
        <f t="shared" si="4"/>
        <v>20133.52</v>
      </c>
      <c r="D39" s="29">
        <f t="shared" si="0"/>
        <v>73.819999999999993</v>
      </c>
      <c r="E39" s="29">
        <f t="shared" si="5"/>
        <v>18.190000000000012</v>
      </c>
      <c r="F39" s="29">
        <f t="shared" si="2"/>
        <v>92.01</v>
      </c>
      <c r="G39" s="29">
        <f t="shared" si="1"/>
        <v>20115.330000000002</v>
      </c>
    </row>
    <row r="40" spans="1:7" x14ac:dyDescent="0.25">
      <c r="A40" s="27">
        <f t="shared" si="3"/>
        <v>44531</v>
      </c>
      <c r="B40" s="28">
        <v>24</v>
      </c>
      <c r="C40" s="10">
        <f t="shared" si="4"/>
        <v>20115.330000000002</v>
      </c>
      <c r="D40" s="29">
        <f t="shared" si="0"/>
        <v>73.760000000000005</v>
      </c>
      <c r="E40" s="29">
        <f t="shared" si="5"/>
        <v>18.25</v>
      </c>
      <c r="F40" s="29">
        <f t="shared" si="2"/>
        <v>92.01</v>
      </c>
      <c r="G40" s="29">
        <f t="shared" si="1"/>
        <v>20097.080000000002</v>
      </c>
    </row>
    <row r="41" spans="1:7" x14ac:dyDescent="0.25">
      <c r="A41" s="27">
        <f t="shared" si="3"/>
        <v>44562</v>
      </c>
      <c r="B41" s="28">
        <v>25</v>
      </c>
      <c r="C41" s="10">
        <f t="shared" si="4"/>
        <v>20097.080000000002</v>
      </c>
      <c r="D41" s="29">
        <f t="shared" si="0"/>
        <v>73.69</v>
      </c>
      <c r="E41" s="29">
        <f t="shared" si="5"/>
        <v>18.320000000000007</v>
      </c>
      <c r="F41" s="29">
        <f t="shared" si="2"/>
        <v>92.01</v>
      </c>
      <c r="G41" s="29">
        <f t="shared" si="1"/>
        <v>20078.760000000002</v>
      </c>
    </row>
    <row r="42" spans="1:7" x14ac:dyDescent="0.25">
      <c r="A42" s="27">
        <f t="shared" si="3"/>
        <v>44593</v>
      </c>
      <c r="B42" s="28">
        <v>26</v>
      </c>
      <c r="C42" s="10">
        <f t="shared" si="4"/>
        <v>20078.760000000002</v>
      </c>
      <c r="D42" s="29">
        <f t="shared" si="0"/>
        <v>73.62</v>
      </c>
      <c r="E42" s="29">
        <f t="shared" si="5"/>
        <v>18.39</v>
      </c>
      <c r="F42" s="29">
        <f t="shared" si="2"/>
        <v>92.01</v>
      </c>
      <c r="G42" s="29">
        <f t="shared" si="1"/>
        <v>20060.370000000003</v>
      </c>
    </row>
    <row r="43" spans="1:7" x14ac:dyDescent="0.25">
      <c r="A43" s="27">
        <f t="shared" si="3"/>
        <v>44621</v>
      </c>
      <c r="B43" s="28">
        <v>27</v>
      </c>
      <c r="C43" s="10">
        <f t="shared" si="4"/>
        <v>20060.370000000003</v>
      </c>
      <c r="D43" s="29">
        <f t="shared" si="0"/>
        <v>73.55</v>
      </c>
      <c r="E43" s="29">
        <f t="shared" si="5"/>
        <v>18.460000000000008</v>
      </c>
      <c r="F43" s="29">
        <f t="shared" si="2"/>
        <v>92.01</v>
      </c>
      <c r="G43" s="29">
        <f t="shared" si="1"/>
        <v>20041.910000000003</v>
      </c>
    </row>
    <row r="44" spans="1:7" x14ac:dyDescent="0.25">
      <c r="A44" s="27">
        <f t="shared" si="3"/>
        <v>44652</v>
      </c>
      <c r="B44" s="28">
        <v>28</v>
      </c>
      <c r="C44" s="10">
        <f t="shared" si="4"/>
        <v>20041.910000000003</v>
      </c>
      <c r="D44" s="29">
        <f t="shared" si="0"/>
        <v>73.489999999999995</v>
      </c>
      <c r="E44" s="29">
        <f t="shared" si="5"/>
        <v>18.52000000000001</v>
      </c>
      <c r="F44" s="29">
        <f t="shared" si="2"/>
        <v>92.01</v>
      </c>
      <c r="G44" s="29">
        <f t="shared" si="1"/>
        <v>20023.390000000003</v>
      </c>
    </row>
    <row r="45" spans="1:7" x14ac:dyDescent="0.25">
      <c r="A45" s="27">
        <f t="shared" si="3"/>
        <v>44682</v>
      </c>
      <c r="B45" s="28">
        <v>29</v>
      </c>
      <c r="C45" s="10">
        <f t="shared" si="4"/>
        <v>20023.390000000003</v>
      </c>
      <c r="D45" s="29">
        <f t="shared" si="0"/>
        <v>73.42</v>
      </c>
      <c r="E45" s="29">
        <f t="shared" si="5"/>
        <v>18.590000000000003</v>
      </c>
      <c r="F45" s="29">
        <f t="shared" si="2"/>
        <v>92.01</v>
      </c>
      <c r="G45" s="29">
        <f t="shared" si="1"/>
        <v>20004.800000000003</v>
      </c>
    </row>
    <row r="46" spans="1:7" x14ac:dyDescent="0.25">
      <c r="A46" s="27">
        <f t="shared" si="3"/>
        <v>44713</v>
      </c>
      <c r="B46" s="28">
        <v>30</v>
      </c>
      <c r="C46" s="10">
        <f t="shared" si="4"/>
        <v>20004.800000000003</v>
      </c>
      <c r="D46" s="29">
        <f t="shared" si="0"/>
        <v>73.349999999999994</v>
      </c>
      <c r="E46" s="29">
        <f t="shared" si="5"/>
        <v>18.660000000000011</v>
      </c>
      <c r="F46" s="29">
        <f t="shared" si="2"/>
        <v>92.01</v>
      </c>
      <c r="G46" s="29">
        <f t="shared" si="1"/>
        <v>19986.140000000003</v>
      </c>
    </row>
    <row r="47" spans="1:7" x14ac:dyDescent="0.25">
      <c r="A47" s="27">
        <f t="shared" si="3"/>
        <v>44743</v>
      </c>
      <c r="B47" s="28">
        <v>31</v>
      </c>
      <c r="C47" s="10">
        <f t="shared" si="4"/>
        <v>19986.140000000003</v>
      </c>
      <c r="D47" s="29">
        <f t="shared" si="0"/>
        <v>73.28</v>
      </c>
      <c r="E47" s="29">
        <f t="shared" si="5"/>
        <v>18.730000000000004</v>
      </c>
      <c r="F47" s="29">
        <f t="shared" si="2"/>
        <v>92.01</v>
      </c>
      <c r="G47" s="29">
        <f t="shared" si="1"/>
        <v>19967.410000000003</v>
      </c>
    </row>
    <row r="48" spans="1:7" x14ac:dyDescent="0.25">
      <c r="A48" s="27">
        <f t="shared" si="3"/>
        <v>44774</v>
      </c>
      <c r="B48" s="28">
        <v>32</v>
      </c>
      <c r="C48" s="10">
        <f t="shared" si="4"/>
        <v>19967.410000000003</v>
      </c>
      <c r="D48" s="29">
        <f t="shared" si="0"/>
        <v>73.209999999999994</v>
      </c>
      <c r="E48" s="29">
        <f t="shared" si="5"/>
        <v>18.800000000000011</v>
      </c>
      <c r="F48" s="29">
        <f t="shared" si="2"/>
        <v>92.01</v>
      </c>
      <c r="G48" s="29">
        <f t="shared" si="1"/>
        <v>19948.610000000004</v>
      </c>
    </row>
    <row r="49" spans="1:7" x14ac:dyDescent="0.25">
      <c r="A49" s="27">
        <f t="shared" si="3"/>
        <v>44805</v>
      </c>
      <c r="B49" s="28">
        <v>33</v>
      </c>
      <c r="C49" s="10">
        <f t="shared" si="4"/>
        <v>19948.610000000004</v>
      </c>
      <c r="D49" s="29">
        <f t="shared" si="0"/>
        <v>73.14</v>
      </c>
      <c r="E49" s="29">
        <f t="shared" si="5"/>
        <v>18.870000000000005</v>
      </c>
      <c r="F49" s="29">
        <f t="shared" si="2"/>
        <v>92.01</v>
      </c>
      <c r="G49" s="29">
        <f t="shared" si="1"/>
        <v>19929.740000000005</v>
      </c>
    </row>
    <row r="50" spans="1:7" x14ac:dyDescent="0.25">
      <c r="A50" s="27">
        <f t="shared" si="3"/>
        <v>44835</v>
      </c>
      <c r="B50" s="28">
        <v>34</v>
      </c>
      <c r="C50" s="10">
        <f t="shared" si="4"/>
        <v>19929.740000000005</v>
      </c>
      <c r="D50" s="29">
        <f t="shared" si="0"/>
        <v>73.08</v>
      </c>
      <c r="E50" s="29">
        <f t="shared" si="5"/>
        <v>18.930000000000007</v>
      </c>
      <c r="F50" s="29">
        <f t="shared" si="2"/>
        <v>92.01</v>
      </c>
      <c r="G50" s="29">
        <f t="shared" si="1"/>
        <v>19910.810000000005</v>
      </c>
    </row>
    <row r="51" spans="1:7" x14ac:dyDescent="0.25">
      <c r="A51" s="27">
        <f t="shared" si="3"/>
        <v>44866</v>
      </c>
      <c r="B51" s="28">
        <v>35</v>
      </c>
      <c r="C51" s="10">
        <f t="shared" si="4"/>
        <v>19910.810000000005</v>
      </c>
      <c r="D51" s="29">
        <f t="shared" si="0"/>
        <v>73.010000000000005</v>
      </c>
      <c r="E51" s="29">
        <f t="shared" si="5"/>
        <v>19</v>
      </c>
      <c r="F51" s="29">
        <f t="shared" si="2"/>
        <v>92.01</v>
      </c>
      <c r="G51" s="29">
        <f t="shared" si="1"/>
        <v>19891.810000000005</v>
      </c>
    </row>
    <row r="52" spans="1:7" x14ac:dyDescent="0.25">
      <c r="A52" s="27">
        <f t="shared" si="3"/>
        <v>44896</v>
      </c>
      <c r="B52" s="28">
        <v>36</v>
      </c>
      <c r="C52" s="10">
        <f t="shared" si="4"/>
        <v>19891.810000000005</v>
      </c>
      <c r="D52" s="29">
        <f t="shared" si="0"/>
        <v>72.94</v>
      </c>
      <c r="E52" s="29">
        <f t="shared" si="5"/>
        <v>19.070000000000007</v>
      </c>
      <c r="F52" s="29">
        <f t="shared" si="2"/>
        <v>92.01</v>
      </c>
      <c r="G52" s="29">
        <f t="shared" si="1"/>
        <v>19872.740000000005</v>
      </c>
    </row>
    <row r="53" spans="1:7" x14ac:dyDescent="0.25">
      <c r="A53" s="27">
        <f t="shared" si="3"/>
        <v>44927</v>
      </c>
      <c r="B53" s="28">
        <v>37</v>
      </c>
      <c r="C53" s="10">
        <f t="shared" si="4"/>
        <v>19872.740000000005</v>
      </c>
      <c r="D53" s="29">
        <f t="shared" si="0"/>
        <v>72.87</v>
      </c>
      <c r="E53" s="29">
        <f t="shared" si="5"/>
        <v>19.14</v>
      </c>
      <c r="F53" s="29">
        <f t="shared" si="2"/>
        <v>92.01</v>
      </c>
      <c r="G53" s="29">
        <f t="shared" si="1"/>
        <v>19853.600000000006</v>
      </c>
    </row>
    <row r="54" spans="1:7" x14ac:dyDescent="0.25">
      <c r="A54" s="27">
        <f t="shared" si="3"/>
        <v>44958</v>
      </c>
      <c r="B54" s="28">
        <v>38</v>
      </c>
      <c r="C54" s="10">
        <f t="shared" si="4"/>
        <v>19853.600000000006</v>
      </c>
      <c r="D54" s="29">
        <f t="shared" si="0"/>
        <v>72.8</v>
      </c>
      <c r="E54" s="29">
        <f t="shared" si="5"/>
        <v>19.210000000000008</v>
      </c>
      <c r="F54" s="29">
        <f t="shared" si="2"/>
        <v>92.01</v>
      </c>
      <c r="G54" s="29">
        <f t="shared" si="1"/>
        <v>19834.390000000007</v>
      </c>
    </row>
    <row r="55" spans="1:7" x14ac:dyDescent="0.25">
      <c r="A55" s="27">
        <f t="shared" si="3"/>
        <v>44986</v>
      </c>
      <c r="B55" s="28">
        <v>39</v>
      </c>
      <c r="C55" s="10">
        <f t="shared" si="4"/>
        <v>19834.390000000007</v>
      </c>
      <c r="D55" s="29">
        <f t="shared" si="0"/>
        <v>72.73</v>
      </c>
      <c r="E55" s="29">
        <f t="shared" si="5"/>
        <v>19.28</v>
      </c>
      <c r="F55" s="29">
        <f t="shared" si="2"/>
        <v>92.01</v>
      </c>
      <c r="G55" s="29">
        <f t="shared" si="1"/>
        <v>19815.110000000008</v>
      </c>
    </row>
    <row r="56" spans="1:7" x14ac:dyDescent="0.25">
      <c r="A56" s="27">
        <f t="shared" si="3"/>
        <v>45017</v>
      </c>
      <c r="B56" s="28">
        <v>40</v>
      </c>
      <c r="C56" s="10">
        <f t="shared" si="4"/>
        <v>19815.110000000008</v>
      </c>
      <c r="D56" s="29">
        <f t="shared" si="0"/>
        <v>72.66</v>
      </c>
      <c r="E56" s="29">
        <f t="shared" si="5"/>
        <v>19.350000000000009</v>
      </c>
      <c r="F56" s="29">
        <f t="shared" si="2"/>
        <v>92.01</v>
      </c>
      <c r="G56" s="29">
        <f t="shared" si="1"/>
        <v>19795.760000000009</v>
      </c>
    </row>
    <row r="57" spans="1:7" x14ac:dyDescent="0.25">
      <c r="A57" s="27">
        <f t="shared" si="3"/>
        <v>45047</v>
      </c>
      <c r="B57" s="28">
        <v>41</v>
      </c>
      <c r="C57" s="10">
        <f t="shared" si="4"/>
        <v>19795.760000000009</v>
      </c>
      <c r="D57" s="29">
        <f t="shared" si="0"/>
        <v>72.58</v>
      </c>
      <c r="E57" s="29">
        <f t="shared" si="5"/>
        <v>19.430000000000007</v>
      </c>
      <c r="F57" s="29">
        <f t="shared" si="2"/>
        <v>92.01</v>
      </c>
      <c r="G57" s="29">
        <f t="shared" si="1"/>
        <v>19776.330000000009</v>
      </c>
    </row>
    <row r="58" spans="1:7" x14ac:dyDescent="0.25">
      <c r="A58" s="27">
        <f t="shared" si="3"/>
        <v>45078</v>
      </c>
      <c r="B58" s="28">
        <v>42</v>
      </c>
      <c r="C58" s="10">
        <f t="shared" si="4"/>
        <v>19776.330000000009</v>
      </c>
      <c r="D58" s="29">
        <f t="shared" si="0"/>
        <v>72.510000000000005</v>
      </c>
      <c r="E58" s="29">
        <f t="shared" si="5"/>
        <v>19.5</v>
      </c>
      <c r="F58" s="29">
        <f t="shared" si="2"/>
        <v>92.01</v>
      </c>
      <c r="G58" s="29">
        <f t="shared" si="1"/>
        <v>19756.830000000009</v>
      </c>
    </row>
    <row r="59" spans="1:7" x14ac:dyDescent="0.25">
      <c r="A59" s="27">
        <f t="shared" si="3"/>
        <v>45108</v>
      </c>
      <c r="B59" s="28">
        <v>43</v>
      </c>
      <c r="C59" s="10">
        <f t="shared" si="4"/>
        <v>19756.830000000009</v>
      </c>
      <c r="D59" s="29">
        <f t="shared" si="0"/>
        <v>72.44</v>
      </c>
      <c r="E59" s="29">
        <f t="shared" si="5"/>
        <v>19.570000000000007</v>
      </c>
      <c r="F59" s="29">
        <f t="shared" si="2"/>
        <v>92.01</v>
      </c>
      <c r="G59" s="29">
        <f t="shared" si="1"/>
        <v>19737.260000000009</v>
      </c>
    </row>
    <row r="60" spans="1:7" x14ac:dyDescent="0.25">
      <c r="A60" s="27">
        <f t="shared" si="3"/>
        <v>45139</v>
      </c>
      <c r="B60" s="28">
        <v>44</v>
      </c>
      <c r="C60" s="10">
        <f t="shared" si="4"/>
        <v>19737.260000000009</v>
      </c>
      <c r="D60" s="29">
        <f t="shared" si="0"/>
        <v>72.37</v>
      </c>
      <c r="E60" s="29">
        <f t="shared" si="5"/>
        <v>19.64</v>
      </c>
      <c r="F60" s="29">
        <f t="shared" si="2"/>
        <v>92.01</v>
      </c>
      <c r="G60" s="29">
        <f t="shared" si="1"/>
        <v>19717.62000000001</v>
      </c>
    </row>
    <row r="61" spans="1:7" x14ac:dyDescent="0.25">
      <c r="A61" s="27">
        <f t="shared" si="3"/>
        <v>45170</v>
      </c>
      <c r="B61" s="28">
        <v>45</v>
      </c>
      <c r="C61" s="10">
        <f t="shared" si="4"/>
        <v>19717.62000000001</v>
      </c>
      <c r="D61" s="29">
        <f t="shared" si="0"/>
        <v>72.3</v>
      </c>
      <c r="E61" s="29">
        <f t="shared" si="5"/>
        <v>19.710000000000008</v>
      </c>
      <c r="F61" s="29">
        <f t="shared" si="2"/>
        <v>92.01</v>
      </c>
      <c r="G61" s="29">
        <f t="shared" si="1"/>
        <v>19697.910000000011</v>
      </c>
    </row>
    <row r="62" spans="1:7" x14ac:dyDescent="0.25">
      <c r="A62" s="27">
        <f t="shared" si="3"/>
        <v>45200</v>
      </c>
      <c r="B62" s="28">
        <v>46</v>
      </c>
      <c r="C62" s="10">
        <f t="shared" si="4"/>
        <v>19697.910000000011</v>
      </c>
      <c r="D62" s="29">
        <f t="shared" si="0"/>
        <v>72.23</v>
      </c>
      <c r="E62" s="29">
        <f t="shared" si="5"/>
        <v>19.78</v>
      </c>
      <c r="F62" s="29">
        <f t="shared" si="2"/>
        <v>92.01</v>
      </c>
      <c r="G62" s="29">
        <f t="shared" si="1"/>
        <v>19678.130000000012</v>
      </c>
    </row>
    <row r="63" spans="1:7" x14ac:dyDescent="0.25">
      <c r="A63" s="27">
        <f t="shared" si="3"/>
        <v>45231</v>
      </c>
      <c r="B63" s="28">
        <v>47</v>
      </c>
      <c r="C63" s="10">
        <f t="shared" si="4"/>
        <v>19678.130000000012</v>
      </c>
      <c r="D63" s="29">
        <f t="shared" si="0"/>
        <v>72.150000000000006</v>
      </c>
      <c r="E63" s="29">
        <f t="shared" si="5"/>
        <v>19.86</v>
      </c>
      <c r="F63" s="29">
        <f t="shared" si="2"/>
        <v>92.01</v>
      </c>
      <c r="G63" s="29">
        <f t="shared" si="1"/>
        <v>19658.270000000011</v>
      </c>
    </row>
    <row r="64" spans="1:7" x14ac:dyDescent="0.25">
      <c r="A64" s="27">
        <f t="shared" si="3"/>
        <v>45261</v>
      </c>
      <c r="B64" s="28">
        <v>48</v>
      </c>
      <c r="C64" s="10">
        <f t="shared" si="4"/>
        <v>19658.270000000011</v>
      </c>
      <c r="D64" s="29">
        <f t="shared" si="0"/>
        <v>72.08</v>
      </c>
      <c r="E64" s="29">
        <f t="shared" si="5"/>
        <v>19.930000000000007</v>
      </c>
      <c r="F64" s="29">
        <f t="shared" si="2"/>
        <v>92.01</v>
      </c>
      <c r="G64" s="29">
        <f t="shared" si="1"/>
        <v>19638.340000000011</v>
      </c>
    </row>
    <row r="65" spans="1:7" x14ac:dyDescent="0.25">
      <c r="A65" s="27">
        <f t="shared" si="3"/>
        <v>45292</v>
      </c>
      <c r="B65" s="28">
        <v>49</v>
      </c>
      <c r="C65" s="10">
        <f t="shared" si="4"/>
        <v>19638.340000000011</v>
      </c>
      <c r="D65" s="29">
        <f t="shared" si="0"/>
        <v>72.010000000000005</v>
      </c>
      <c r="E65" s="29">
        <f t="shared" si="5"/>
        <v>20</v>
      </c>
      <c r="F65" s="29">
        <f t="shared" si="2"/>
        <v>92.01</v>
      </c>
      <c r="G65" s="29">
        <f t="shared" si="1"/>
        <v>19618.340000000011</v>
      </c>
    </row>
    <row r="66" spans="1:7" x14ac:dyDescent="0.25">
      <c r="A66" s="27">
        <f t="shared" si="3"/>
        <v>45323</v>
      </c>
      <c r="B66" s="28">
        <v>50</v>
      </c>
      <c r="C66" s="10">
        <f t="shared" si="4"/>
        <v>19618.340000000011</v>
      </c>
      <c r="D66" s="29">
        <f t="shared" si="0"/>
        <v>71.930000000000007</v>
      </c>
      <c r="E66" s="29">
        <f t="shared" si="5"/>
        <v>20.079999999999998</v>
      </c>
      <c r="F66" s="29">
        <f t="shared" si="2"/>
        <v>92.01</v>
      </c>
      <c r="G66" s="29">
        <f t="shared" si="1"/>
        <v>19598.260000000009</v>
      </c>
    </row>
    <row r="67" spans="1:7" x14ac:dyDescent="0.25">
      <c r="A67" s="27">
        <f t="shared" si="3"/>
        <v>45352</v>
      </c>
      <c r="B67" s="28">
        <v>51</v>
      </c>
      <c r="C67" s="10">
        <f t="shared" si="4"/>
        <v>19598.260000000009</v>
      </c>
      <c r="D67" s="29">
        <f t="shared" si="0"/>
        <v>71.86</v>
      </c>
      <c r="E67" s="29">
        <f t="shared" si="5"/>
        <v>20.150000000000006</v>
      </c>
      <c r="F67" s="29">
        <f t="shared" si="2"/>
        <v>92.01</v>
      </c>
      <c r="G67" s="29">
        <f t="shared" si="1"/>
        <v>19578.110000000008</v>
      </c>
    </row>
    <row r="68" spans="1:7" x14ac:dyDescent="0.25">
      <c r="A68" s="27">
        <f t="shared" si="3"/>
        <v>45383</v>
      </c>
      <c r="B68" s="28">
        <v>52</v>
      </c>
      <c r="C68" s="10">
        <f t="shared" si="4"/>
        <v>19578.110000000008</v>
      </c>
      <c r="D68" s="29">
        <f t="shared" si="0"/>
        <v>71.790000000000006</v>
      </c>
      <c r="E68" s="29">
        <f t="shared" si="5"/>
        <v>20.22</v>
      </c>
      <c r="F68" s="29">
        <f t="shared" si="2"/>
        <v>92.01</v>
      </c>
      <c r="G68" s="29">
        <f t="shared" si="1"/>
        <v>19557.890000000007</v>
      </c>
    </row>
    <row r="69" spans="1:7" x14ac:dyDescent="0.25">
      <c r="A69" s="27">
        <f t="shared" si="3"/>
        <v>45413</v>
      </c>
      <c r="B69" s="28">
        <v>53</v>
      </c>
      <c r="C69" s="10">
        <f t="shared" si="4"/>
        <v>19557.890000000007</v>
      </c>
      <c r="D69" s="29">
        <f t="shared" si="0"/>
        <v>71.709999999999994</v>
      </c>
      <c r="E69" s="29">
        <f t="shared" si="5"/>
        <v>20.300000000000011</v>
      </c>
      <c r="F69" s="29">
        <f t="shared" si="2"/>
        <v>92.01</v>
      </c>
      <c r="G69" s="29">
        <f t="shared" si="1"/>
        <v>19537.590000000007</v>
      </c>
    </row>
    <row r="70" spans="1:7" x14ac:dyDescent="0.25">
      <c r="A70" s="27">
        <f t="shared" si="3"/>
        <v>45444</v>
      </c>
      <c r="B70" s="28">
        <v>54</v>
      </c>
      <c r="C70" s="10">
        <f t="shared" si="4"/>
        <v>19537.590000000007</v>
      </c>
      <c r="D70" s="29">
        <f t="shared" si="0"/>
        <v>71.64</v>
      </c>
      <c r="E70" s="29">
        <f t="shared" si="5"/>
        <v>20.370000000000005</v>
      </c>
      <c r="F70" s="29">
        <f t="shared" si="2"/>
        <v>92.01</v>
      </c>
      <c r="G70" s="29">
        <f t="shared" si="1"/>
        <v>19517.220000000008</v>
      </c>
    </row>
    <row r="71" spans="1:7" x14ac:dyDescent="0.25">
      <c r="A71" s="27">
        <f t="shared" si="3"/>
        <v>45474</v>
      </c>
      <c r="B71" s="28">
        <v>55</v>
      </c>
      <c r="C71" s="10">
        <f t="shared" si="4"/>
        <v>19517.220000000008</v>
      </c>
      <c r="D71" s="29">
        <f t="shared" si="0"/>
        <v>71.56</v>
      </c>
      <c r="E71" s="29">
        <f t="shared" si="5"/>
        <v>20.450000000000003</v>
      </c>
      <c r="F71" s="29">
        <f t="shared" si="2"/>
        <v>92.01</v>
      </c>
      <c r="G71" s="29">
        <f t="shared" si="1"/>
        <v>19496.770000000008</v>
      </c>
    </row>
    <row r="72" spans="1:7" x14ac:dyDescent="0.25">
      <c r="A72" s="27">
        <f t="shared" si="3"/>
        <v>45505</v>
      </c>
      <c r="B72" s="28">
        <v>56</v>
      </c>
      <c r="C72" s="10">
        <f t="shared" si="4"/>
        <v>19496.770000000008</v>
      </c>
      <c r="D72" s="29">
        <f t="shared" si="0"/>
        <v>71.489999999999995</v>
      </c>
      <c r="E72" s="29">
        <f t="shared" si="5"/>
        <v>20.52000000000001</v>
      </c>
      <c r="F72" s="29">
        <f t="shared" si="2"/>
        <v>92.01</v>
      </c>
      <c r="G72" s="29">
        <f t="shared" si="1"/>
        <v>19476.250000000007</v>
      </c>
    </row>
    <row r="73" spans="1:7" x14ac:dyDescent="0.25">
      <c r="A73" s="27">
        <f t="shared" si="3"/>
        <v>45536</v>
      </c>
      <c r="B73" s="28">
        <v>57</v>
      </c>
      <c r="C73" s="10">
        <f t="shared" si="4"/>
        <v>19476.250000000007</v>
      </c>
      <c r="D73" s="29">
        <f t="shared" si="0"/>
        <v>71.41</v>
      </c>
      <c r="E73" s="29">
        <f t="shared" si="5"/>
        <v>20.600000000000009</v>
      </c>
      <c r="F73" s="29">
        <f t="shared" si="2"/>
        <v>92.01</v>
      </c>
      <c r="G73" s="29">
        <f t="shared" si="1"/>
        <v>19455.650000000009</v>
      </c>
    </row>
    <row r="74" spans="1:7" x14ac:dyDescent="0.25">
      <c r="A74" s="27">
        <f t="shared" si="3"/>
        <v>45566</v>
      </c>
      <c r="B74" s="28">
        <v>58</v>
      </c>
      <c r="C74" s="10">
        <f t="shared" si="4"/>
        <v>19455.650000000009</v>
      </c>
      <c r="D74" s="29">
        <f t="shared" si="0"/>
        <v>71.34</v>
      </c>
      <c r="E74" s="29">
        <f t="shared" si="5"/>
        <v>20.67</v>
      </c>
      <c r="F74" s="29">
        <f t="shared" si="2"/>
        <v>92.01</v>
      </c>
      <c r="G74" s="29">
        <f t="shared" si="1"/>
        <v>19434.98000000001</v>
      </c>
    </row>
    <row r="75" spans="1:7" x14ac:dyDescent="0.25">
      <c r="A75" s="27">
        <f t="shared" si="3"/>
        <v>45597</v>
      </c>
      <c r="B75" s="28">
        <v>59</v>
      </c>
      <c r="C75" s="10">
        <f t="shared" si="4"/>
        <v>19434.98000000001</v>
      </c>
      <c r="D75" s="29">
        <f t="shared" si="0"/>
        <v>71.260000000000005</v>
      </c>
      <c r="E75" s="29">
        <f t="shared" si="5"/>
        <v>20.75</v>
      </c>
      <c r="F75" s="29">
        <f t="shared" si="2"/>
        <v>92.01</v>
      </c>
      <c r="G75" s="29">
        <f t="shared" si="1"/>
        <v>19414.23000000001</v>
      </c>
    </row>
    <row r="76" spans="1:7" x14ac:dyDescent="0.25">
      <c r="A76" s="27">
        <f t="shared" si="3"/>
        <v>45627</v>
      </c>
      <c r="B76" s="28">
        <v>60</v>
      </c>
      <c r="C76" s="10">
        <f>G75</f>
        <v>19414.23000000001</v>
      </c>
      <c r="D76" s="29">
        <f>ROUND(C76*$E$13/12,2)</f>
        <v>71.19</v>
      </c>
      <c r="E76" s="29">
        <f>F76-D76</f>
        <v>20.820000000000007</v>
      </c>
      <c r="F76" s="29">
        <f t="shared" si="2"/>
        <v>92.01</v>
      </c>
      <c r="G76" s="29">
        <f>C76-E76</f>
        <v>19393.410000000011</v>
      </c>
    </row>
    <row r="77" spans="1:7" x14ac:dyDescent="0.25">
      <c r="A77" s="27">
        <f t="shared" si="3"/>
        <v>45658</v>
      </c>
      <c r="B77" s="28">
        <v>61</v>
      </c>
      <c r="C77" s="10">
        <f t="shared" ref="C77:C87" si="6">G76</f>
        <v>19393.410000000011</v>
      </c>
      <c r="D77" s="29">
        <f t="shared" ref="D77:D87" si="7">ROUND(C77*$E$13/12,2)</f>
        <v>71.11</v>
      </c>
      <c r="E77" s="29">
        <f t="shared" ref="E77:E87" si="8">F77-D77</f>
        <v>20.900000000000006</v>
      </c>
      <c r="F77" s="29">
        <f t="shared" si="2"/>
        <v>92.01</v>
      </c>
      <c r="G77" s="29">
        <f t="shared" ref="G77:G87" si="9">C77-E77</f>
        <v>19372.510000000009</v>
      </c>
    </row>
    <row r="78" spans="1:7" x14ac:dyDescent="0.25">
      <c r="A78" s="27">
        <f t="shared" si="3"/>
        <v>45689</v>
      </c>
      <c r="B78" s="28">
        <v>62</v>
      </c>
      <c r="C78" s="10">
        <f t="shared" si="6"/>
        <v>19372.510000000009</v>
      </c>
      <c r="D78" s="29">
        <f t="shared" si="7"/>
        <v>71.03</v>
      </c>
      <c r="E78" s="29">
        <f t="shared" si="8"/>
        <v>20.980000000000004</v>
      </c>
      <c r="F78" s="29">
        <f t="shared" si="2"/>
        <v>92.01</v>
      </c>
      <c r="G78" s="29">
        <f t="shared" si="9"/>
        <v>19351.53000000001</v>
      </c>
    </row>
    <row r="79" spans="1:7" x14ac:dyDescent="0.25">
      <c r="A79" s="27">
        <f t="shared" si="3"/>
        <v>45717</v>
      </c>
      <c r="B79" s="28">
        <v>63</v>
      </c>
      <c r="C79" s="10">
        <f t="shared" si="6"/>
        <v>19351.53000000001</v>
      </c>
      <c r="D79" s="29">
        <f t="shared" si="7"/>
        <v>70.959999999999994</v>
      </c>
      <c r="E79" s="29">
        <f t="shared" si="8"/>
        <v>21.050000000000011</v>
      </c>
      <c r="F79" s="29">
        <f t="shared" si="2"/>
        <v>92.01</v>
      </c>
      <c r="G79" s="29">
        <f t="shared" si="9"/>
        <v>19330.48000000001</v>
      </c>
    </row>
    <row r="80" spans="1:7" x14ac:dyDescent="0.25">
      <c r="A80" s="27">
        <f t="shared" si="3"/>
        <v>45748</v>
      </c>
      <c r="B80" s="28">
        <v>64</v>
      </c>
      <c r="C80" s="10">
        <f t="shared" si="6"/>
        <v>19330.48000000001</v>
      </c>
      <c r="D80" s="29">
        <f t="shared" si="7"/>
        <v>70.88</v>
      </c>
      <c r="E80" s="29">
        <f t="shared" si="8"/>
        <v>21.13000000000001</v>
      </c>
      <c r="F80" s="29">
        <f t="shared" si="2"/>
        <v>92.01</v>
      </c>
      <c r="G80" s="29">
        <f t="shared" si="9"/>
        <v>19309.350000000009</v>
      </c>
    </row>
    <row r="81" spans="1:7" x14ac:dyDescent="0.25">
      <c r="A81" s="27">
        <f t="shared" si="3"/>
        <v>45778</v>
      </c>
      <c r="B81" s="28">
        <v>65</v>
      </c>
      <c r="C81" s="10">
        <f t="shared" si="6"/>
        <v>19309.350000000009</v>
      </c>
      <c r="D81" s="29">
        <f t="shared" si="7"/>
        <v>70.8</v>
      </c>
      <c r="E81" s="29">
        <f t="shared" si="8"/>
        <v>21.210000000000008</v>
      </c>
      <c r="F81" s="29">
        <f t="shared" si="2"/>
        <v>92.01</v>
      </c>
      <c r="G81" s="29">
        <f t="shared" si="9"/>
        <v>19288.14000000001</v>
      </c>
    </row>
    <row r="82" spans="1:7" x14ac:dyDescent="0.25">
      <c r="A82" s="27">
        <f t="shared" si="3"/>
        <v>45809</v>
      </c>
      <c r="B82" s="28">
        <v>66</v>
      </c>
      <c r="C82" s="10">
        <f t="shared" si="6"/>
        <v>19288.14000000001</v>
      </c>
      <c r="D82" s="29">
        <f t="shared" si="7"/>
        <v>70.72</v>
      </c>
      <c r="E82" s="29">
        <f t="shared" si="8"/>
        <v>21.290000000000006</v>
      </c>
      <c r="F82" s="29">
        <f t="shared" si="2"/>
        <v>92.01</v>
      </c>
      <c r="G82" s="29">
        <f t="shared" si="9"/>
        <v>19266.850000000009</v>
      </c>
    </row>
    <row r="83" spans="1:7" x14ac:dyDescent="0.25">
      <c r="A83" s="27">
        <f t="shared" si="3"/>
        <v>45839</v>
      </c>
      <c r="B83" s="28">
        <v>67</v>
      </c>
      <c r="C83" s="10">
        <f t="shared" si="6"/>
        <v>19266.850000000009</v>
      </c>
      <c r="D83" s="29">
        <f t="shared" si="7"/>
        <v>70.650000000000006</v>
      </c>
      <c r="E83" s="29">
        <f t="shared" si="8"/>
        <v>21.36</v>
      </c>
      <c r="F83" s="29">
        <f t="shared" ref="F83:F122" si="10">F82</f>
        <v>92.01</v>
      </c>
      <c r="G83" s="29">
        <f t="shared" si="9"/>
        <v>19245.490000000009</v>
      </c>
    </row>
    <row r="84" spans="1:7" x14ac:dyDescent="0.25">
      <c r="A84" s="27">
        <f>EDATE(A83,1)</f>
        <v>45870</v>
      </c>
      <c r="B84" s="28">
        <v>68</v>
      </c>
      <c r="C84" s="10">
        <f t="shared" si="6"/>
        <v>19245.490000000009</v>
      </c>
      <c r="D84" s="29">
        <f t="shared" si="7"/>
        <v>70.569999999999993</v>
      </c>
      <c r="E84" s="29">
        <f t="shared" si="8"/>
        <v>21.440000000000012</v>
      </c>
      <c r="F84" s="29">
        <f t="shared" si="10"/>
        <v>92.01</v>
      </c>
      <c r="G84" s="29">
        <f t="shared" si="9"/>
        <v>19224.05000000001</v>
      </c>
    </row>
    <row r="85" spans="1:7" x14ac:dyDescent="0.25">
      <c r="A85" s="27">
        <f t="shared" ref="A85:A122" si="11">EDATE(A84,1)</f>
        <v>45901</v>
      </c>
      <c r="B85" s="28">
        <v>69</v>
      </c>
      <c r="C85" s="10">
        <f t="shared" si="6"/>
        <v>19224.05000000001</v>
      </c>
      <c r="D85" s="29">
        <f t="shared" si="7"/>
        <v>70.489999999999995</v>
      </c>
      <c r="E85" s="29">
        <f t="shared" si="8"/>
        <v>21.52000000000001</v>
      </c>
      <c r="F85" s="29">
        <f t="shared" si="10"/>
        <v>92.01</v>
      </c>
      <c r="G85" s="29">
        <f t="shared" si="9"/>
        <v>19202.53000000001</v>
      </c>
    </row>
    <row r="86" spans="1:7" x14ac:dyDescent="0.25">
      <c r="A86" s="27">
        <f t="shared" si="11"/>
        <v>45931</v>
      </c>
      <c r="B86" s="28">
        <v>70</v>
      </c>
      <c r="C86" s="10">
        <f t="shared" si="6"/>
        <v>19202.53000000001</v>
      </c>
      <c r="D86" s="29">
        <f t="shared" si="7"/>
        <v>70.41</v>
      </c>
      <c r="E86" s="29">
        <f t="shared" si="8"/>
        <v>21.600000000000009</v>
      </c>
      <c r="F86" s="29">
        <f t="shared" si="10"/>
        <v>92.01</v>
      </c>
      <c r="G86" s="29">
        <f t="shared" si="9"/>
        <v>19180.930000000011</v>
      </c>
    </row>
    <row r="87" spans="1:7" x14ac:dyDescent="0.25">
      <c r="A87" s="27">
        <f t="shared" si="11"/>
        <v>45962</v>
      </c>
      <c r="B87" s="28">
        <v>71</v>
      </c>
      <c r="C87" s="10">
        <f t="shared" si="6"/>
        <v>19180.930000000011</v>
      </c>
      <c r="D87" s="29">
        <f t="shared" si="7"/>
        <v>70.33</v>
      </c>
      <c r="E87" s="29">
        <f t="shared" si="8"/>
        <v>21.680000000000007</v>
      </c>
      <c r="F87" s="29">
        <f t="shared" si="10"/>
        <v>92.01</v>
      </c>
      <c r="G87" s="29">
        <f t="shared" si="9"/>
        <v>19159.250000000011</v>
      </c>
    </row>
    <row r="88" spans="1:7" x14ac:dyDescent="0.25">
      <c r="A88" s="27">
        <f t="shared" si="11"/>
        <v>45992</v>
      </c>
      <c r="B88" s="28">
        <v>72</v>
      </c>
      <c r="C88" s="10">
        <f>G87</f>
        <v>19159.250000000011</v>
      </c>
      <c r="D88" s="29">
        <f>ROUND(C88*$E$13/12,2)</f>
        <v>70.25</v>
      </c>
      <c r="E88" s="29">
        <f>F88-D88</f>
        <v>21.760000000000005</v>
      </c>
      <c r="F88" s="29">
        <f t="shared" si="10"/>
        <v>92.01</v>
      </c>
      <c r="G88" s="29">
        <f>C88-E88</f>
        <v>19137.490000000013</v>
      </c>
    </row>
    <row r="89" spans="1:7" x14ac:dyDescent="0.25">
      <c r="A89" s="27">
        <f t="shared" si="11"/>
        <v>46023</v>
      </c>
      <c r="B89" s="28">
        <v>73</v>
      </c>
      <c r="C89" s="10">
        <f>G88</f>
        <v>19137.490000000013</v>
      </c>
      <c r="D89" s="29">
        <f>ROUND(C89*$E$13/12,2)</f>
        <v>70.17</v>
      </c>
      <c r="E89" s="29">
        <f>F89-D89</f>
        <v>21.840000000000003</v>
      </c>
      <c r="F89" s="29">
        <f t="shared" si="10"/>
        <v>92.01</v>
      </c>
      <c r="G89" s="29">
        <f>C89-E89</f>
        <v>19115.650000000012</v>
      </c>
    </row>
    <row r="90" spans="1:7" x14ac:dyDescent="0.25">
      <c r="A90" s="27">
        <f t="shared" si="11"/>
        <v>46054</v>
      </c>
      <c r="B90" s="28">
        <v>74</v>
      </c>
      <c r="C90" s="10">
        <f>G89</f>
        <v>19115.650000000012</v>
      </c>
      <c r="D90" s="29">
        <f>ROUND(C90*$E$13/12,2)</f>
        <v>70.09</v>
      </c>
      <c r="E90" s="29">
        <f>F90-D90</f>
        <v>21.92</v>
      </c>
      <c r="F90" s="29">
        <f t="shared" si="10"/>
        <v>92.01</v>
      </c>
      <c r="G90" s="29">
        <f>C90-E90</f>
        <v>19093.730000000014</v>
      </c>
    </row>
    <row r="91" spans="1:7" x14ac:dyDescent="0.25">
      <c r="A91" s="27">
        <f t="shared" si="11"/>
        <v>46082</v>
      </c>
      <c r="B91" s="28">
        <v>75</v>
      </c>
      <c r="C91" s="10">
        <f>G90</f>
        <v>19093.730000000014</v>
      </c>
      <c r="D91" s="29">
        <f>ROUND(C91*$E$13/12,2)</f>
        <v>70.010000000000005</v>
      </c>
      <c r="E91" s="29">
        <f>F91-D91</f>
        <v>22</v>
      </c>
      <c r="F91" s="29">
        <f t="shared" si="10"/>
        <v>92.01</v>
      </c>
      <c r="G91" s="29">
        <f>C91-E91</f>
        <v>19071.730000000014</v>
      </c>
    </row>
    <row r="92" spans="1:7" x14ac:dyDescent="0.25">
      <c r="A92" s="27">
        <f t="shared" si="11"/>
        <v>46113</v>
      </c>
      <c r="B92" s="28">
        <v>76</v>
      </c>
      <c r="C92" s="10">
        <f>G91</f>
        <v>19071.730000000014</v>
      </c>
      <c r="D92" s="29">
        <f>ROUND(C92*$E$13/12,2)</f>
        <v>69.930000000000007</v>
      </c>
      <c r="E92" s="29">
        <f>F92-D92</f>
        <v>22.08</v>
      </c>
      <c r="F92" s="29">
        <f t="shared" si="10"/>
        <v>92.01</v>
      </c>
      <c r="G92" s="29">
        <f>C92-E92</f>
        <v>19049.650000000012</v>
      </c>
    </row>
    <row r="93" spans="1:7" x14ac:dyDescent="0.25">
      <c r="A93" s="27">
        <f t="shared" si="11"/>
        <v>46143</v>
      </c>
      <c r="B93" s="28">
        <v>77</v>
      </c>
      <c r="C93" s="10">
        <f t="shared" ref="C93:C117" si="12">G92</f>
        <v>19049.650000000012</v>
      </c>
      <c r="D93" s="29">
        <f t="shared" ref="D93:D117" si="13">ROUND(C93*$E$13/12,2)</f>
        <v>69.849999999999994</v>
      </c>
      <c r="E93" s="29">
        <f t="shared" ref="E93:E117" si="14">F93-D93</f>
        <v>22.160000000000011</v>
      </c>
      <c r="F93" s="29">
        <f t="shared" si="10"/>
        <v>92.01</v>
      </c>
      <c r="G93" s="29">
        <f t="shared" ref="G93:G117" si="15">C93-E93</f>
        <v>19027.490000000013</v>
      </c>
    </row>
    <row r="94" spans="1:7" x14ac:dyDescent="0.25">
      <c r="A94" s="27">
        <f t="shared" si="11"/>
        <v>46174</v>
      </c>
      <c r="B94" s="28">
        <v>78</v>
      </c>
      <c r="C94" s="10">
        <f t="shared" si="12"/>
        <v>19027.490000000013</v>
      </c>
      <c r="D94" s="29">
        <f t="shared" si="13"/>
        <v>69.77</v>
      </c>
      <c r="E94" s="29">
        <f t="shared" si="14"/>
        <v>22.240000000000009</v>
      </c>
      <c r="F94" s="29">
        <f t="shared" si="10"/>
        <v>92.01</v>
      </c>
      <c r="G94" s="29">
        <f t="shared" si="15"/>
        <v>19005.250000000011</v>
      </c>
    </row>
    <row r="95" spans="1:7" x14ac:dyDescent="0.25">
      <c r="A95" s="27">
        <f t="shared" si="11"/>
        <v>46204</v>
      </c>
      <c r="B95" s="28">
        <v>79</v>
      </c>
      <c r="C95" s="10">
        <f t="shared" si="12"/>
        <v>19005.250000000011</v>
      </c>
      <c r="D95" s="29">
        <f t="shared" si="13"/>
        <v>69.69</v>
      </c>
      <c r="E95" s="29">
        <f t="shared" si="14"/>
        <v>22.320000000000007</v>
      </c>
      <c r="F95" s="29">
        <f t="shared" si="10"/>
        <v>92.01</v>
      </c>
      <c r="G95" s="29">
        <f t="shared" si="15"/>
        <v>18982.930000000011</v>
      </c>
    </row>
    <row r="96" spans="1:7" x14ac:dyDescent="0.25">
      <c r="A96" s="27">
        <f t="shared" si="11"/>
        <v>46235</v>
      </c>
      <c r="B96" s="28">
        <v>80</v>
      </c>
      <c r="C96" s="10">
        <f t="shared" si="12"/>
        <v>18982.930000000011</v>
      </c>
      <c r="D96" s="29">
        <f t="shared" si="13"/>
        <v>69.599999999999994</v>
      </c>
      <c r="E96" s="29">
        <f t="shared" si="14"/>
        <v>22.410000000000011</v>
      </c>
      <c r="F96" s="29">
        <f t="shared" si="10"/>
        <v>92.01</v>
      </c>
      <c r="G96" s="29">
        <f t="shared" si="15"/>
        <v>18960.520000000011</v>
      </c>
    </row>
    <row r="97" spans="1:7" x14ac:dyDescent="0.25">
      <c r="A97" s="27">
        <f t="shared" si="11"/>
        <v>46266</v>
      </c>
      <c r="B97" s="28">
        <v>81</v>
      </c>
      <c r="C97" s="10">
        <f t="shared" si="12"/>
        <v>18960.520000000011</v>
      </c>
      <c r="D97" s="29">
        <f t="shared" si="13"/>
        <v>69.52</v>
      </c>
      <c r="E97" s="29">
        <f t="shared" si="14"/>
        <v>22.490000000000009</v>
      </c>
      <c r="F97" s="29">
        <f t="shared" si="10"/>
        <v>92.01</v>
      </c>
      <c r="G97" s="29">
        <f t="shared" si="15"/>
        <v>18938.03000000001</v>
      </c>
    </row>
    <row r="98" spans="1:7" x14ac:dyDescent="0.25">
      <c r="A98" s="27">
        <f t="shared" si="11"/>
        <v>46296</v>
      </c>
      <c r="B98" s="28">
        <v>82</v>
      </c>
      <c r="C98" s="10">
        <f t="shared" si="12"/>
        <v>18938.03000000001</v>
      </c>
      <c r="D98" s="29">
        <f t="shared" si="13"/>
        <v>69.44</v>
      </c>
      <c r="E98" s="29">
        <f t="shared" si="14"/>
        <v>22.570000000000007</v>
      </c>
      <c r="F98" s="29">
        <f t="shared" si="10"/>
        <v>92.01</v>
      </c>
      <c r="G98" s="29">
        <f t="shared" si="15"/>
        <v>18915.46000000001</v>
      </c>
    </row>
    <row r="99" spans="1:7" x14ac:dyDescent="0.25">
      <c r="A99" s="27">
        <f t="shared" si="11"/>
        <v>46327</v>
      </c>
      <c r="B99" s="28">
        <v>83</v>
      </c>
      <c r="C99" s="10">
        <f t="shared" si="12"/>
        <v>18915.46000000001</v>
      </c>
      <c r="D99" s="29">
        <f t="shared" si="13"/>
        <v>69.36</v>
      </c>
      <c r="E99" s="29">
        <f t="shared" si="14"/>
        <v>22.650000000000006</v>
      </c>
      <c r="F99" s="29">
        <f t="shared" si="10"/>
        <v>92.01</v>
      </c>
      <c r="G99" s="29">
        <f t="shared" si="15"/>
        <v>18892.810000000009</v>
      </c>
    </row>
    <row r="100" spans="1:7" x14ac:dyDescent="0.25">
      <c r="A100" s="27">
        <f t="shared" si="11"/>
        <v>46357</v>
      </c>
      <c r="B100" s="28">
        <v>84</v>
      </c>
      <c r="C100" s="10">
        <f t="shared" si="12"/>
        <v>18892.810000000009</v>
      </c>
      <c r="D100" s="29">
        <f t="shared" si="13"/>
        <v>69.27</v>
      </c>
      <c r="E100" s="29">
        <f t="shared" si="14"/>
        <v>22.740000000000009</v>
      </c>
      <c r="F100" s="29">
        <f t="shared" si="10"/>
        <v>92.01</v>
      </c>
      <c r="G100" s="29">
        <f t="shared" si="15"/>
        <v>18870.070000000007</v>
      </c>
    </row>
    <row r="101" spans="1:7" x14ac:dyDescent="0.25">
      <c r="A101" s="27">
        <f t="shared" si="11"/>
        <v>46388</v>
      </c>
      <c r="B101" s="28">
        <v>85</v>
      </c>
      <c r="C101" s="10">
        <f t="shared" si="12"/>
        <v>18870.070000000007</v>
      </c>
      <c r="D101" s="29">
        <f t="shared" si="13"/>
        <v>69.19</v>
      </c>
      <c r="E101" s="29">
        <f t="shared" si="14"/>
        <v>22.820000000000007</v>
      </c>
      <c r="F101" s="29">
        <f t="shared" si="10"/>
        <v>92.01</v>
      </c>
      <c r="G101" s="29">
        <f t="shared" si="15"/>
        <v>18847.250000000007</v>
      </c>
    </row>
    <row r="102" spans="1:7" x14ac:dyDescent="0.25">
      <c r="A102" s="27">
        <f t="shared" si="11"/>
        <v>46419</v>
      </c>
      <c r="B102" s="28">
        <v>86</v>
      </c>
      <c r="C102" s="10">
        <f t="shared" si="12"/>
        <v>18847.250000000007</v>
      </c>
      <c r="D102" s="29">
        <f t="shared" si="13"/>
        <v>69.11</v>
      </c>
      <c r="E102" s="29">
        <f t="shared" si="14"/>
        <v>22.900000000000006</v>
      </c>
      <c r="F102" s="29">
        <f t="shared" si="10"/>
        <v>92.01</v>
      </c>
      <c r="G102" s="29">
        <f t="shared" si="15"/>
        <v>18824.350000000006</v>
      </c>
    </row>
    <row r="103" spans="1:7" x14ac:dyDescent="0.25">
      <c r="A103" s="27">
        <f t="shared" si="11"/>
        <v>46447</v>
      </c>
      <c r="B103" s="28">
        <v>87</v>
      </c>
      <c r="C103" s="10">
        <f t="shared" si="12"/>
        <v>18824.350000000006</v>
      </c>
      <c r="D103" s="29">
        <f t="shared" si="13"/>
        <v>69.02</v>
      </c>
      <c r="E103" s="29">
        <f t="shared" si="14"/>
        <v>22.990000000000009</v>
      </c>
      <c r="F103" s="29">
        <f t="shared" si="10"/>
        <v>92.01</v>
      </c>
      <c r="G103" s="29">
        <f t="shared" si="15"/>
        <v>18801.360000000004</v>
      </c>
    </row>
    <row r="104" spans="1:7" x14ac:dyDescent="0.25">
      <c r="A104" s="27">
        <f t="shared" si="11"/>
        <v>46478</v>
      </c>
      <c r="B104" s="28">
        <v>88</v>
      </c>
      <c r="C104" s="10">
        <f t="shared" si="12"/>
        <v>18801.360000000004</v>
      </c>
      <c r="D104" s="29">
        <f t="shared" si="13"/>
        <v>68.94</v>
      </c>
      <c r="E104" s="29">
        <f t="shared" si="14"/>
        <v>23.070000000000007</v>
      </c>
      <c r="F104" s="29">
        <f t="shared" si="10"/>
        <v>92.01</v>
      </c>
      <c r="G104" s="29">
        <f t="shared" si="15"/>
        <v>18778.290000000005</v>
      </c>
    </row>
    <row r="105" spans="1:7" x14ac:dyDescent="0.25">
      <c r="A105" s="27">
        <f t="shared" si="11"/>
        <v>46508</v>
      </c>
      <c r="B105" s="28">
        <v>89</v>
      </c>
      <c r="C105" s="10">
        <f t="shared" si="12"/>
        <v>18778.290000000005</v>
      </c>
      <c r="D105" s="29">
        <f t="shared" si="13"/>
        <v>68.849999999999994</v>
      </c>
      <c r="E105" s="29">
        <f t="shared" si="14"/>
        <v>23.160000000000011</v>
      </c>
      <c r="F105" s="29">
        <f t="shared" si="10"/>
        <v>92.01</v>
      </c>
      <c r="G105" s="29">
        <f t="shared" si="15"/>
        <v>18755.130000000005</v>
      </c>
    </row>
    <row r="106" spans="1:7" x14ac:dyDescent="0.25">
      <c r="A106" s="27">
        <f t="shared" si="11"/>
        <v>46539</v>
      </c>
      <c r="B106" s="28">
        <v>90</v>
      </c>
      <c r="C106" s="10">
        <f t="shared" si="12"/>
        <v>18755.130000000005</v>
      </c>
      <c r="D106" s="29">
        <f t="shared" si="13"/>
        <v>68.77</v>
      </c>
      <c r="E106" s="29">
        <f t="shared" si="14"/>
        <v>23.240000000000009</v>
      </c>
      <c r="F106" s="29">
        <f t="shared" si="10"/>
        <v>92.01</v>
      </c>
      <c r="G106" s="29">
        <f t="shared" si="15"/>
        <v>18731.890000000003</v>
      </c>
    </row>
    <row r="107" spans="1:7" x14ac:dyDescent="0.25">
      <c r="A107" s="27">
        <f t="shared" si="11"/>
        <v>46569</v>
      </c>
      <c r="B107" s="28">
        <v>91</v>
      </c>
      <c r="C107" s="10">
        <f t="shared" si="12"/>
        <v>18731.890000000003</v>
      </c>
      <c r="D107" s="29">
        <f t="shared" si="13"/>
        <v>68.680000000000007</v>
      </c>
      <c r="E107" s="29">
        <f t="shared" si="14"/>
        <v>23.33</v>
      </c>
      <c r="F107" s="29">
        <f t="shared" si="10"/>
        <v>92.01</v>
      </c>
      <c r="G107" s="29">
        <f t="shared" si="15"/>
        <v>18708.560000000001</v>
      </c>
    </row>
    <row r="108" spans="1:7" x14ac:dyDescent="0.25">
      <c r="A108" s="27">
        <f t="shared" si="11"/>
        <v>46600</v>
      </c>
      <c r="B108" s="28">
        <v>92</v>
      </c>
      <c r="C108" s="10">
        <f t="shared" si="12"/>
        <v>18708.560000000001</v>
      </c>
      <c r="D108" s="29">
        <f t="shared" si="13"/>
        <v>68.599999999999994</v>
      </c>
      <c r="E108" s="29">
        <f t="shared" si="14"/>
        <v>23.410000000000011</v>
      </c>
      <c r="F108" s="29">
        <f t="shared" si="10"/>
        <v>92.01</v>
      </c>
      <c r="G108" s="29">
        <f t="shared" si="15"/>
        <v>18685.150000000001</v>
      </c>
    </row>
    <row r="109" spans="1:7" x14ac:dyDescent="0.25">
      <c r="A109" s="27">
        <f t="shared" si="11"/>
        <v>46631</v>
      </c>
      <c r="B109" s="28">
        <v>93</v>
      </c>
      <c r="C109" s="10">
        <f t="shared" si="12"/>
        <v>18685.150000000001</v>
      </c>
      <c r="D109" s="29">
        <f t="shared" si="13"/>
        <v>68.510000000000005</v>
      </c>
      <c r="E109" s="29">
        <f t="shared" si="14"/>
        <v>23.5</v>
      </c>
      <c r="F109" s="29">
        <f t="shared" si="10"/>
        <v>92.01</v>
      </c>
      <c r="G109" s="29">
        <f t="shared" si="15"/>
        <v>18661.650000000001</v>
      </c>
    </row>
    <row r="110" spans="1:7" x14ac:dyDescent="0.25">
      <c r="A110" s="27">
        <f t="shared" si="11"/>
        <v>46661</v>
      </c>
      <c r="B110" s="28">
        <v>94</v>
      </c>
      <c r="C110" s="10">
        <f t="shared" si="12"/>
        <v>18661.650000000001</v>
      </c>
      <c r="D110" s="29">
        <f t="shared" si="13"/>
        <v>68.430000000000007</v>
      </c>
      <c r="E110" s="29">
        <f t="shared" si="14"/>
        <v>23.58</v>
      </c>
      <c r="F110" s="29">
        <f t="shared" si="10"/>
        <v>92.01</v>
      </c>
      <c r="G110" s="29">
        <f t="shared" si="15"/>
        <v>18638.07</v>
      </c>
    </row>
    <row r="111" spans="1:7" x14ac:dyDescent="0.25">
      <c r="A111" s="27">
        <f t="shared" si="11"/>
        <v>46692</v>
      </c>
      <c r="B111" s="28">
        <v>95</v>
      </c>
      <c r="C111" s="10">
        <f t="shared" si="12"/>
        <v>18638.07</v>
      </c>
      <c r="D111" s="29">
        <f t="shared" si="13"/>
        <v>68.34</v>
      </c>
      <c r="E111" s="29">
        <f t="shared" si="14"/>
        <v>23.67</v>
      </c>
      <c r="F111" s="29">
        <f t="shared" si="10"/>
        <v>92.01</v>
      </c>
      <c r="G111" s="29">
        <f t="shared" si="15"/>
        <v>18614.400000000001</v>
      </c>
    </row>
    <row r="112" spans="1:7" x14ac:dyDescent="0.25">
      <c r="A112" s="27">
        <f t="shared" si="11"/>
        <v>46722</v>
      </c>
      <c r="B112" s="28">
        <v>96</v>
      </c>
      <c r="C112" s="10">
        <f t="shared" si="12"/>
        <v>18614.400000000001</v>
      </c>
      <c r="D112" s="29">
        <f t="shared" si="13"/>
        <v>68.25</v>
      </c>
      <c r="E112" s="29">
        <f t="shared" si="14"/>
        <v>23.760000000000005</v>
      </c>
      <c r="F112" s="29">
        <f t="shared" si="10"/>
        <v>92.01</v>
      </c>
      <c r="G112" s="29">
        <f t="shared" si="15"/>
        <v>18590.640000000003</v>
      </c>
    </row>
    <row r="113" spans="1:7" x14ac:dyDescent="0.25">
      <c r="A113" s="27">
        <f t="shared" si="11"/>
        <v>46753</v>
      </c>
      <c r="B113" s="28">
        <v>97</v>
      </c>
      <c r="C113" s="10">
        <f t="shared" si="12"/>
        <v>18590.640000000003</v>
      </c>
      <c r="D113" s="29">
        <f t="shared" si="13"/>
        <v>68.17</v>
      </c>
      <c r="E113" s="29">
        <f t="shared" si="14"/>
        <v>23.840000000000003</v>
      </c>
      <c r="F113" s="29">
        <f t="shared" si="10"/>
        <v>92.01</v>
      </c>
      <c r="G113" s="29">
        <f t="shared" si="15"/>
        <v>18566.800000000003</v>
      </c>
    </row>
    <row r="114" spans="1:7" x14ac:dyDescent="0.25">
      <c r="A114" s="27">
        <f t="shared" si="11"/>
        <v>46784</v>
      </c>
      <c r="B114" s="28">
        <v>98</v>
      </c>
      <c r="C114" s="10">
        <f t="shared" si="12"/>
        <v>18566.800000000003</v>
      </c>
      <c r="D114" s="29">
        <f t="shared" si="13"/>
        <v>68.08</v>
      </c>
      <c r="E114" s="29">
        <f t="shared" si="14"/>
        <v>23.930000000000007</v>
      </c>
      <c r="F114" s="29">
        <f t="shared" si="10"/>
        <v>92.01</v>
      </c>
      <c r="G114" s="29">
        <f t="shared" si="15"/>
        <v>18542.870000000003</v>
      </c>
    </row>
    <row r="115" spans="1:7" x14ac:dyDescent="0.25">
      <c r="A115" s="27">
        <f t="shared" si="11"/>
        <v>46813</v>
      </c>
      <c r="B115" s="28">
        <v>99</v>
      </c>
      <c r="C115" s="10">
        <f t="shared" si="12"/>
        <v>18542.870000000003</v>
      </c>
      <c r="D115" s="29">
        <f t="shared" si="13"/>
        <v>67.989999999999995</v>
      </c>
      <c r="E115" s="29">
        <f t="shared" si="14"/>
        <v>24.02000000000001</v>
      </c>
      <c r="F115" s="29">
        <f t="shared" si="10"/>
        <v>92.01</v>
      </c>
      <c r="G115" s="29">
        <f t="shared" si="15"/>
        <v>18518.850000000002</v>
      </c>
    </row>
    <row r="116" spans="1:7" x14ac:dyDescent="0.25">
      <c r="A116" s="27">
        <f t="shared" si="11"/>
        <v>46844</v>
      </c>
      <c r="B116" s="28">
        <v>100</v>
      </c>
      <c r="C116" s="10">
        <f t="shared" si="12"/>
        <v>18518.850000000002</v>
      </c>
      <c r="D116" s="29">
        <f t="shared" si="13"/>
        <v>67.900000000000006</v>
      </c>
      <c r="E116" s="29">
        <f t="shared" si="14"/>
        <v>24.11</v>
      </c>
      <c r="F116" s="29">
        <f t="shared" si="10"/>
        <v>92.01</v>
      </c>
      <c r="G116" s="29">
        <f t="shared" si="15"/>
        <v>18494.740000000002</v>
      </c>
    </row>
    <row r="117" spans="1:7" x14ac:dyDescent="0.25">
      <c r="A117" s="27">
        <f t="shared" si="11"/>
        <v>46874</v>
      </c>
      <c r="B117" s="28">
        <v>101</v>
      </c>
      <c r="C117" s="10">
        <f t="shared" si="12"/>
        <v>18494.740000000002</v>
      </c>
      <c r="D117" s="29">
        <f t="shared" si="13"/>
        <v>67.81</v>
      </c>
      <c r="E117" s="29">
        <f t="shared" si="14"/>
        <v>24.200000000000003</v>
      </c>
      <c r="F117" s="29">
        <f t="shared" si="10"/>
        <v>92.01</v>
      </c>
      <c r="G117" s="29">
        <f t="shared" si="15"/>
        <v>18470.54</v>
      </c>
    </row>
    <row r="118" spans="1:7" x14ac:dyDescent="0.25">
      <c r="A118" s="27">
        <f t="shared" si="11"/>
        <v>46905</v>
      </c>
      <c r="B118" s="28">
        <v>102</v>
      </c>
      <c r="C118" s="10">
        <f>G117</f>
        <v>18470.54</v>
      </c>
      <c r="D118" s="29">
        <f>ROUND(C118*$E$13/12,2)</f>
        <v>67.73</v>
      </c>
      <c r="E118" s="29">
        <f>F118-D118</f>
        <v>24.28</v>
      </c>
      <c r="F118" s="29">
        <f t="shared" si="10"/>
        <v>92.01</v>
      </c>
      <c r="G118" s="29">
        <f>C118-E118</f>
        <v>18446.260000000002</v>
      </c>
    </row>
    <row r="119" spans="1:7" x14ac:dyDescent="0.25">
      <c r="A119" s="27">
        <f t="shared" si="11"/>
        <v>46935</v>
      </c>
      <c r="B119" s="28">
        <v>103</v>
      </c>
      <c r="C119" s="10">
        <f t="shared" ref="C119:C122" si="16">G118</f>
        <v>18446.260000000002</v>
      </c>
      <c r="D119" s="29">
        <f t="shared" ref="D119:D122" si="17">ROUND(C119*$E$13/12,2)</f>
        <v>67.64</v>
      </c>
      <c r="E119" s="29">
        <f t="shared" ref="E119:E122" si="18">F119-D119</f>
        <v>24.370000000000005</v>
      </c>
      <c r="F119" s="29">
        <f t="shared" si="10"/>
        <v>92.01</v>
      </c>
      <c r="G119" s="29">
        <f t="shared" ref="G119:G122" si="19">C119-E119</f>
        <v>18421.890000000003</v>
      </c>
    </row>
    <row r="120" spans="1:7" x14ac:dyDescent="0.25">
      <c r="A120" s="27">
        <f t="shared" si="11"/>
        <v>46966</v>
      </c>
      <c r="B120" s="28">
        <v>104</v>
      </c>
      <c r="C120" s="10">
        <f t="shared" si="16"/>
        <v>18421.890000000003</v>
      </c>
      <c r="D120" s="29">
        <f t="shared" si="17"/>
        <v>67.55</v>
      </c>
      <c r="E120" s="29">
        <f t="shared" si="18"/>
        <v>24.460000000000008</v>
      </c>
      <c r="F120" s="29">
        <f t="shared" si="10"/>
        <v>92.01</v>
      </c>
      <c r="G120" s="29">
        <f t="shared" si="19"/>
        <v>18397.430000000004</v>
      </c>
    </row>
    <row r="121" spans="1:7" x14ac:dyDescent="0.25">
      <c r="A121" s="27">
        <f t="shared" si="11"/>
        <v>46997</v>
      </c>
      <c r="B121" s="28">
        <v>105</v>
      </c>
      <c r="C121" s="10">
        <f t="shared" si="16"/>
        <v>18397.430000000004</v>
      </c>
      <c r="D121" s="29">
        <f t="shared" si="17"/>
        <v>67.459999999999994</v>
      </c>
      <c r="E121" s="29">
        <f t="shared" si="18"/>
        <v>24.550000000000011</v>
      </c>
      <c r="F121" s="29">
        <f t="shared" si="10"/>
        <v>92.01</v>
      </c>
      <c r="G121" s="29">
        <f t="shared" si="19"/>
        <v>18372.880000000005</v>
      </c>
    </row>
    <row r="122" spans="1:7" x14ac:dyDescent="0.25">
      <c r="A122" s="27">
        <f t="shared" si="11"/>
        <v>47027</v>
      </c>
      <c r="B122" s="28">
        <v>106</v>
      </c>
      <c r="C122" s="10">
        <f t="shared" si="16"/>
        <v>18372.880000000005</v>
      </c>
      <c r="D122" s="29">
        <f t="shared" si="17"/>
        <v>67.37</v>
      </c>
      <c r="E122" s="29">
        <f t="shared" si="18"/>
        <v>24.64</v>
      </c>
      <c r="F122" s="29">
        <f t="shared" si="10"/>
        <v>92.01</v>
      </c>
      <c r="G122" s="29">
        <f t="shared" si="19"/>
        <v>18348.240000000005</v>
      </c>
    </row>
    <row r="123" spans="1:7" x14ac:dyDescent="0.25">
      <c r="A123" s="27"/>
      <c r="B123" s="28"/>
      <c r="C123" s="10"/>
      <c r="D123" s="29"/>
      <c r="E123" s="29"/>
      <c r="F123" s="29"/>
      <c r="G123" s="29"/>
    </row>
    <row r="124" spans="1:7" x14ac:dyDescent="0.25">
      <c r="A124" s="27"/>
      <c r="B124" s="28"/>
      <c r="C124" s="10"/>
      <c r="D124" s="29"/>
      <c r="E124" s="29"/>
      <c r="F124" s="29"/>
      <c r="G124" s="29"/>
    </row>
    <row r="125" spans="1:7" x14ac:dyDescent="0.25">
      <c r="A125" s="27"/>
      <c r="B125" s="28"/>
      <c r="C125" s="10"/>
      <c r="D125" s="29"/>
      <c r="E125" s="29"/>
      <c r="F125" s="29"/>
      <c r="G125" s="29"/>
    </row>
    <row r="126" spans="1:7" x14ac:dyDescent="0.25">
      <c r="A126" s="27"/>
      <c r="B126" s="28"/>
      <c r="C126" s="10"/>
      <c r="D126" s="29"/>
      <c r="E126" s="29"/>
      <c r="F126" s="29"/>
      <c r="G126" s="29"/>
    </row>
    <row r="127" spans="1:7" x14ac:dyDescent="0.25">
      <c r="A127" s="27"/>
      <c r="B127" s="28"/>
      <c r="C127" s="10"/>
      <c r="D127" s="29"/>
      <c r="E127" s="29"/>
      <c r="F127" s="29"/>
      <c r="G127" s="29"/>
    </row>
    <row r="128" spans="1:7" x14ac:dyDescent="0.25">
      <c r="A128" s="27"/>
      <c r="B128" s="28"/>
      <c r="C128" s="10"/>
      <c r="D128" s="29"/>
      <c r="E128" s="29"/>
      <c r="F128" s="29"/>
      <c r="G128" s="29"/>
    </row>
    <row r="129" spans="1:7" x14ac:dyDescent="0.25">
      <c r="A129" s="27"/>
      <c r="B129" s="28"/>
      <c r="C129" s="10"/>
      <c r="D129" s="29"/>
      <c r="E129" s="29"/>
      <c r="F129" s="29"/>
      <c r="G129" s="29"/>
    </row>
    <row r="130" spans="1:7" x14ac:dyDescent="0.25">
      <c r="A130" s="27"/>
      <c r="B130" s="28"/>
      <c r="C130" s="10"/>
      <c r="D130" s="29"/>
      <c r="E130" s="29"/>
      <c r="F130" s="29"/>
      <c r="G130" s="29"/>
    </row>
    <row r="131" spans="1:7" x14ac:dyDescent="0.25">
      <c r="A131" s="27"/>
      <c r="B131" s="28"/>
      <c r="C131" s="10"/>
      <c r="D131" s="29"/>
      <c r="E131" s="29"/>
      <c r="F131" s="29"/>
      <c r="G131" s="29"/>
    </row>
    <row r="132" spans="1:7" x14ac:dyDescent="0.25">
      <c r="A132" s="27"/>
      <c r="B132" s="28"/>
      <c r="C132" s="10"/>
      <c r="D132" s="29"/>
      <c r="E132" s="29"/>
      <c r="F132" s="29"/>
      <c r="G132" s="29"/>
    </row>
    <row r="133" spans="1:7" x14ac:dyDescent="0.25">
      <c r="A133" s="27"/>
      <c r="B133" s="28"/>
      <c r="C133" s="10"/>
      <c r="D133" s="29"/>
      <c r="E133" s="29"/>
      <c r="F133" s="29"/>
      <c r="G133" s="29"/>
    </row>
    <row r="134" spans="1:7" x14ac:dyDescent="0.25">
      <c r="A134" s="27"/>
      <c r="B134" s="28"/>
      <c r="C134" s="10"/>
      <c r="D134" s="29"/>
      <c r="E134" s="29"/>
      <c r="F134" s="29"/>
      <c r="G134" s="29"/>
    </row>
    <row r="135" spans="1:7" x14ac:dyDescent="0.25">
      <c r="A135" s="27"/>
      <c r="B135" s="28"/>
      <c r="C135" s="10"/>
      <c r="D135" s="29"/>
      <c r="E135" s="29"/>
      <c r="F135" s="29"/>
      <c r="G135" s="29"/>
    </row>
    <row r="136" spans="1:7" x14ac:dyDescent="0.25">
      <c r="A136" s="27"/>
      <c r="B136" s="28"/>
      <c r="C136" s="10"/>
      <c r="D136" s="29"/>
      <c r="E136" s="29"/>
      <c r="F136" s="29"/>
      <c r="G136" s="2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79998168889431442"/>
  </sheetPr>
  <dimension ref="A1:R133"/>
  <sheetViews>
    <sheetView workbookViewId="0">
      <selection activeCell="E132" sqref="E132"/>
    </sheetView>
  </sheetViews>
  <sheetFormatPr defaultRowHeight="15" x14ac:dyDescent="0.25"/>
  <cols>
    <col min="1" max="1" width="9.140625" style="49"/>
    <col min="2" max="2" width="7.85546875" style="49" customWidth="1"/>
    <col min="3" max="3" width="14.7109375" style="49" customWidth="1"/>
    <col min="4" max="4" width="14.28515625" style="49" customWidth="1"/>
    <col min="5" max="7" width="14.7109375" style="49" customWidth="1"/>
    <col min="8" max="11" width="9.140625" style="49"/>
    <col min="12" max="12" width="9.140625" style="65"/>
    <col min="13" max="13" width="7.85546875" style="65" customWidth="1"/>
    <col min="14" max="14" width="14.7109375" style="65" customWidth="1"/>
    <col min="15" max="15" width="14.28515625" style="65" customWidth="1"/>
    <col min="16" max="18" width="14.7109375" style="65" customWidth="1"/>
    <col min="19" max="16384" width="9.140625" style="49"/>
  </cols>
  <sheetData>
    <row r="1" spans="1:18" x14ac:dyDescent="0.25">
      <c r="A1" s="4"/>
      <c r="B1" s="4"/>
      <c r="C1" s="4"/>
      <c r="D1" s="4"/>
      <c r="E1" s="4"/>
      <c r="F1" s="4"/>
      <c r="G1" s="5"/>
      <c r="L1" s="51"/>
      <c r="M1" s="51"/>
      <c r="N1" s="51"/>
      <c r="O1" s="51"/>
      <c r="P1" s="51"/>
      <c r="Q1" s="51"/>
      <c r="R1" s="52"/>
    </row>
    <row r="2" spans="1:18" x14ac:dyDescent="0.25">
      <c r="A2" s="4"/>
      <c r="B2" s="4"/>
      <c r="C2" s="4"/>
      <c r="D2" s="4"/>
      <c r="E2" s="4"/>
      <c r="F2" s="6"/>
      <c r="G2" s="7"/>
      <c r="L2" s="51"/>
      <c r="M2" s="51"/>
      <c r="N2" s="51"/>
      <c r="O2" s="51"/>
      <c r="P2" s="51"/>
      <c r="Q2" s="62"/>
      <c r="R2" s="53"/>
    </row>
    <row r="3" spans="1:18" x14ac:dyDescent="0.25">
      <c r="A3" s="4"/>
      <c r="B3" s="4"/>
      <c r="C3" s="4"/>
      <c r="D3" s="4"/>
      <c r="E3" s="4"/>
      <c r="F3" s="6"/>
      <c r="G3" s="7"/>
      <c r="L3" s="51"/>
      <c r="M3" s="51"/>
      <c r="N3" s="51"/>
      <c r="O3" s="51"/>
      <c r="P3" s="51"/>
      <c r="Q3" s="62"/>
      <c r="R3" s="53"/>
    </row>
    <row r="4" spans="1:18" ht="21" x14ac:dyDescent="0.35">
      <c r="A4" s="4"/>
      <c r="B4" s="8" t="str">
        <f>"Kapitalikomponendi annuiteetmaksegraafik - "&amp;'[1]Lisa 3'!D6</f>
        <v>Kapitalikomponendi annuiteetmaksegraafik - Vabaduse plats 2, Viljandi linn</v>
      </c>
      <c r="C4" s="4"/>
      <c r="D4" s="4"/>
      <c r="E4" s="9"/>
      <c r="F4" s="10"/>
      <c r="G4" s="4"/>
      <c r="K4" s="45"/>
      <c r="L4" s="51"/>
      <c r="M4" s="54" t="s">
        <v>54</v>
      </c>
      <c r="N4" s="51"/>
      <c r="O4" s="51"/>
      <c r="P4" s="62"/>
      <c r="Q4" s="55"/>
      <c r="R4" s="51"/>
    </row>
    <row r="5" spans="1:18" x14ac:dyDescent="0.25">
      <c r="A5" s="4"/>
      <c r="B5" s="4"/>
      <c r="C5" s="4"/>
      <c r="D5" s="4"/>
      <c r="E5" s="4"/>
      <c r="F5" s="10"/>
      <c r="G5" s="4"/>
      <c r="K5" s="43"/>
      <c r="L5" s="51"/>
      <c r="M5" s="51"/>
      <c r="N5" s="51"/>
      <c r="O5" s="51"/>
      <c r="P5" s="51"/>
      <c r="Q5" s="55"/>
      <c r="R5" s="51"/>
    </row>
    <row r="6" spans="1:18" x14ac:dyDescent="0.25">
      <c r="A6" s="4"/>
      <c r="B6" s="11" t="s">
        <v>31</v>
      </c>
      <c r="C6" s="12"/>
      <c r="D6" s="13"/>
      <c r="E6" s="14">
        <v>43831</v>
      </c>
      <c r="F6" s="15"/>
      <c r="G6" s="4"/>
      <c r="K6" s="31"/>
      <c r="L6" s="51"/>
      <c r="M6" s="56" t="s">
        <v>31</v>
      </c>
      <c r="N6" s="57"/>
      <c r="O6" s="58"/>
      <c r="P6" s="59">
        <f>E6</f>
        <v>43831</v>
      </c>
      <c r="Q6" s="60"/>
      <c r="R6" s="51"/>
    </row>
    <row r="7" spans="1:18" x14ac:dyDescent="0.25">
      <c r="A7" s="4"/>
      <c r="B7" s="16" t="s">
        <v>32</v>
      </c>
      <c r="C7" s="28"/>
      <c r="E7" s="205">
        <v>106</v>
      </c>
      <c r="F7" s="18" t="s">
        <v>21</v>
      </c>
      <c r="K7" s="33"/>
      <c r="L7" s="51"/>
      <c r="M7" s="61" t="s">
        <v>32</v>
      </c>
      <c r="N7" s="62"/>
      <c r="P7" s="63">
        <f t="shared" ref="P7:P10" si="0">E7</f>
        <v>106</v>
      </c>
      <c r="Q7" s="64" t="s">
        <v>21</v>
      </c>
    </row>
    <row r="8" spans="1:18" x14ac:dyDescent="0.25">
      <c r="A8" s="4"/>
      <c r="B8" s="16" t="s">
        <v>36</v>
      </c>
      <c r="C8" s="28"/>
      <c r="D8" s="42">
        <f>E6-1</f>
        <v>43830</v>
      </c>
      <c r="E8" s="202">
        <v>170384.99922850658</v>
      </c>
      <c r="F8" s="18" t="s">
        <v>34</v>
      </c>
      <c r="K8" s="33"/>
      <c r="L8" s="51"/>
      <c r="M8" s="61" t="s">
        <v>36</v>
      </c>
      <c r="N8" s="62"/>
      <c r="O8" s="66">
        <f>P6-1</f>
        <v>43830</v>
      </c>
      <c r="P8" s="78">
        <v>21327.855381639758</v>
      </c>
      <c r="Q8" s="64" t="s">
        <v>34</v>
      </c>
    </row>
    <row r="9" spans="1:18" x14ac:dyDescent="0.25">
      <c r="A9" s="4"/>
      <c r="B9" s="16" t="s">
        <v>37</v>
      </c>
      <c r="C9" s="28"/>
      <c r="D9" s="200">
        <f>EDATE(D8,E7)</f>
        <v>47057</v>
      </c>
      <c r="E9" s="203">
        <v>49692.12231571017</v>
      </c>
      <c r="F9" s="18" t="s">
        <v>34</v>
      </c>
      <c r="G9" s="47"/>
      <c r="K9" s="33"/>
      <c r="L9" s="51"/>
      <c r="M9" s="61" t="s">
        <v>37</v>
      </c>
      <c r="N9" s="62"/>
      <c r="O9" s="66">
        <f>EDATE(O8,P7)</f>
        <v>47057</v>
      </c>
      <c r="P9" s="78">
        <v>0</v>
      </c>
      <c r="Q9" s="64" t="s">
        <v>34</v>
      </c>
      <c r="R9" s="68"/>
    </row>
    <row r="10" spans="1:18" x14ac:dyDescent="0.25">
      <c r="A10" s="4"/>
      <c r="B10" s="20" t="s">
        <v>48</v>
      </c>
      <c r="C10" s="21"/>
      <c r="D10" s="22"/>
      <c r="E10" s="50">
        <v>4.3999999999999997E-2</v>
      </c>
      <c r="F10" s="23"/>
      <c r="G10" s="24"/>
      <c r="K10" s="33"/>
      <c r="L10" s="51"/>
      <c r="M10" s="69" t="s">
        <v>48</v>
      </c>
      <c r="N10" s="70"/>
      <c r="O10" s="71"/>
      <c r="P10" s="72">
        <f t="shared" si="0"/>
        <v>4.3999999999999997E-2</v>
      </c>
      <c r="Q10" s="73"/>
      <c r="R10" s="51"/>
    </row>
    <row r="11" spans="1:18" x14ac:dyDescent="0.25">
      <c r="A11" s="4"/>
      <c r="B11" s="17"/>
      <c r="C11" s="28"/>
      <c r="E11" s="25"/>
      <c r="F11" s="17"/>
      <c r="G11" s="24"/>
      <c r="K11" s="33"/>
      <c r="L11" s="51"/>
      <c r="M11" s="63"/>
      <c r="N11" s="62"/>
      <c r="P11" s="74"/>
      <c r="Q11" s="63"/>
      <c r="R11" s="51"/>
    </row>
    <row r="12" spans="1:18" x14ac:dyDescent="0.25">
      <c r="K12" s="33"/>
    </row>
    <row r="13" spans="1:18" ht="15.75" thickBot="1" x14ac:dyDescent="0.3">
      <c r="A13" s="26" t="s">
        <v>38</v>
      </c>
      <c r="B13" s="26" t="s">
        <v>39</v>
      </c>
      <c r="C13" s="26" t="s">
        <v>40</v>
      </c>
      <c r="D13" s="26" t="s">
        <v>41</v>
      </c>
      <c r="E13" s="26" t="s">
        <v>42</v>
      </c>
      <c r="F13" s="26" t="s">
        <v>43</v>
      </c>
      <c r="G13" s="26" t="s">
        <v>44</v>
      </c>
      <c r="K13" s="33"/>
      <c r="L13" s="75" t="s">
        <v>38</v>
      </c>
      <c r="M13" s="75" t="s">
        <v>39</v>
      </c>
      <c r="N13" s="75" t="s">
        <v>40</v>
      </c>
      <c r="O13" s="75" t="s">
        <v>41</v>
      </c>
      <c r="P13" s="75" t="s">
        <v>42</v>
      </c>
      <c r="Q13" s="75" t="s">
        <v>43</v>
      </c>
      <c r="R13" s="75" t="s">
        <v>44</v>
      </c>
    </row>
    <row r="14" spans="1:18" x14ac:dyDescent="0.25">
      <c r="A14" s="27">
        <f>E6</f>
        <v>43831</v>
      </c>
      <c r="B14" s="28">
        <v>1</v>
      </c>
      <c r="C14" s="10">
        <f>E8</f>
        <v>170384.99922850658</v>
      </c>
      <c r="D14" s="29">
        <f>ROUND(C14*$E$10/12,2)</f>
        <v>624.74</v>
      </c>
      <c r="E14" s="29">
        <f>PPMT($E$10/12,B14,$E$7,-$E$8,$E$9,0)</f>
        <v>933.69937554043702</v>
      </c>
      <c r="F14" s="29">
        <f>ROUND(PMT($E$10/12,E7,-E8,E9),2)</f>
        <v>1558.44</v>
      </c>
      <c r="G14" s="29">
        <f>C14-E14</f>
        <v>169451.29985296616</v>
      </c>
      <c r="K14" s="33"/>
      <c r="L14" s="76">
        <f>P6</f>
        <v>43831</v>
      </c>
      <c r="M14" s="62">
        <v>1</v>
      </c>
      <c r="N14" s="55">
        <f>P8</f>
        <v>21327.855381639758</v>
      </c>
      <c r="O14" s="77">
        <f>ROUND(N14*$P$10/12,2)</f>
        <v>78.2</v>
      </c>
      <c r="P14" s="77">
        <f>PPMT($P$10/12,M14,$P$7,-$P$8,$P$9,0)</f>
        <v>164.99569619043888</v>
      </c>
      <c r="Q14" s="77">
        <f>ROUND(PMT($P$10/12,P7,-P8,P9),2)</f>
        <v>243.2</v>
      </c>
      <c r="R14" s="77">
        <f>N14-P14</f>
        <v>21162.859685449319</v>
      </c>
    </row>
    <row r="15" spans="1:18" x14ac:dyDescent="0.25">
      <c r="A15" s="27">
        <f>EDATE(A14,1)</f>
        <v>43862</v>
      </c>
      <c r="B15" s="28">
        <v>2</v>
      </c>
      <c r="C15" s="10">
        <f>G14</f>
        <v>169451.29985296616</v>
      </c>
      <c r="D15" s="29">
        <f t="shared" ref="D15:D72" si="1">ROUND(C15*$E$10/12,2)</f>
        <v>621.32000000000005</v>
      </c>
      <c r="E15" s="29">
        <f t="shared" ref="E15:E78" si="2">PPMT($E$10/12,B15,$E$7,-$E$8,$E$9,0)</f>
        <v>937.12293991741876</v>
      </c>
      <c r="F15" s="29">
        <f>F14</f>
        <v>1558.44</v>
      </c>
      <c r="G15" s="29">
        <f t="shared" ref="G15:G72" si="3">C15-E15</f>
        <v>168514.17691304875</v>
      </c>
      <c r="K15" s="33"/>
      <c r="L15" s="76">
        <f>EDATE(L14,1)</f>
        <v>43862</v>
      </c>
      <c r="M15" s="62">
        <v>2</v>
      </c>
      <c r="N15" s="55">
        <f>R14</f>
        <v>21162.859685449319</v>
      </c>
      <c r="O15" s="77">
        <f t="shared" ref="O15:O78" si="4">ROUND(N15*$P$10/12,2)</f>
        <v>77.599999999999994</v>
      </c>
      <c r="P15" s="77">
        <f t="shared" ref="P15:P78" si="5">PPMT($P$10/12,M15,$P$7,-$P$8,$P$9,0)</f>
        <v>165.60068040980386</v>
      </c>
      <c r="Q15" s="77">
        <f>Q14</f>
        <v>243.2</v>
      </c>
      <c r="R15" s="77">
        <f t="shared" ref="R15:R72" si="6">N15-P15</f>
        <v>20997.259005039516</v>
      </c>
    </row>
    <row r="16" spans="1:18" x14ac:dyDescent="0.25">
      <c r="A16" s="27">
        <f>EDATE(A15,1)</f>
        <v>43891</v>
      </c>
      <c r="B16" s="28">
        <v>3</v>
      </c>
      <c r="C16" s="10">
        <f>G15</f>
        <v>168514.17691304875</v>
      </c>
      <c r="D16" s="29">
        <f t="shared" si="1"/>
        <v>617.89</v>
      </c>
      <c r="E16" s="29">
        <f t="shared" si="2"/>
        <v>940.55905736378259</v>
      </c>
      <c r="F16" s="29">
        <f t="shared" ref="F16:F79" si="7">F15</f>
        <v>1558.44</v>
      </c>
      <c r="G16" s="29">
        <f t="shared" si="3"/>
        <v>167573.61785568498</v>
      </c>
      <c r="K16" s="33"/>
      <c r="L16" s="76">
        <f>EDATE(L15,1)</f>
        <v>43891</v>
      </c>
      <c r="M16" s="62">
        <v>3</v>
      </c>
      <c r="N16" s="55">
        <f>R15</f>
        <v>20997.259005039516</v>
      </c>
      <c r="O16" s="77">
        <f t="shared" si="4"/>
        <v>76.989999999999995</v>
      </c>
      <c r="P16" s="77">
        <f t="shared" si="5"/>
        <v>166.20788290463977</v>
      </c>
      <c r="Q16" s="77">
        <f t="shared" ref="Q16:Q79" si="8">Q15</f>
        <v>243.2</v>
      </c>
      <c r="R16" s="77">
        <f t="shared" si="6"/>
        <v>20831.051122134875</v>
      </c>
    </row>
    <row r="17" spans="1:18" x14ac:dyDescent="0.25">
      <c r="A17" s="27">
        <f t="shared" ref="A17:A80" si="9">EDATE(A16,1)</f>
        <v>43922</v>
      </c>
      <c r="B17" s="28">
        <v>4</v>
      </c>
      <c r="C17" s="10">
        <f t="shared" ref="C17:C72" si="10">G16</f>
        <v>167573.61785568498</v>
      </c>
      <c r="D17" s="29">
        <f t="shared" si="1"/>
        <v>614.44000000000005</v>
      </c>
      <c r="E17" s="29">
        <f t="shared" si="2"/>
        <v>944.00777390744975</v>
      </c>
      <c r="F17" s="29">
        <f t="shared" si="7"/>
        <v>1558.44</v>
      </c>
      <c r="G17" s="29">
        <f t="shared" si="3"/>
        <v>166629.61008177753</v>
      </c>
      <c r="K17" s="33"/>
      <c r="L17" s="76">
        <f t="shared" ref="L17:L80" si="11">EDATE(L16,1)</f>
        <v>43922</v>
      </c>
      <c r="M17" s="62">
        <v>4</v>
      </c>
      <c r="N17" s="55">
        <f t="shared" ref="N17:N72" si="12">R16</f>
        <v>20831.051122134875</v>
      </c>
      <c r="O17" s="77">
        <f t="shared" si="4"/>
        <v>76.38</v>
      </c>
      <c r="P17" s="77">
        <f t="shared" si="5"/>
        <v>166.81731180862346</v>
      </c>
      <c r="Q17" s="77">
        <f t="shared" si="8"/>
        <v>243.2</v>
      </c>
      <c r="R17" s="77">
        <f t="shared" si="6"/>
        <v>20664.233810326252</v>
      </c>
    </row>
    <row r="18" spans="1:18" x14ac:dyDescent="0.25">
      <c r="A18" s="27">
        <f t="shared" si="9"/>
        <v>43952</v>
      </c>
      <c r="B18" s="28">
        <v>5</v>
      </c>
      <c r="C18" s="10">
        <f t="shared" si="10"/>
        <v>166629.61008177753</v>
      </c>
      <c r="D18" s="29">
        <f t="shared" si="1"/>
        <v>610.98</v>
      </c>
      <c r="E18" s="29">
        <f t="shared" si="2"/>
        <v>947.46913574511041</v>
      </c>
      <c r="F18" s="29">
        <f t="shared" si="7"/>
        <v>1558.44</v>
      </c>
      <c r="G18" s="29">
        <f t="shared" si="3"/>
        <v>165682.14094603242</v>
      </c>
      <c r="K18" s="33"/>
      <c r="L18" s="76">
        <f t="shared" si="11"/>
        <v>43952</v>
      </c>
      <c r="M18" s="62">
        <v>5</v>
      </c>
      <c r="N18" s="55">
        <f t="shared" si="12"/>
        <v>20664.233810326252</v>
      </c>
      <c r="O18" s="77">
        <f t="shared" si="4"/>
        <v>75.77</v>
      </c>
      <c r="P18" s="77">
        <f t="shared" si="5"/>
        <v>167.42897528525509</v>
      </c>
      <c r="Q18" s="77">
        <f t="shared" si="8"/>
        <v>243.2</v>
      </c>
      <c r="R18" s="77">
        <f t="shared" si="6"/>
        <v>20496.804835040995</v>
      </c>
    </row>
    <row r="19" spans="1:18" x14ac:dyDescent="0.25">
      <c r="A19" s="27">
        <f t="shared" si="9"/>
        <v>43983</v>
      </c>
      <c r="B19" s="28">
        <v>6</v>
      </c>
      <c r="C19" s="10">
        <f t="shared" si="10"/>
        <v>165682.14094603242</v>
      </c>
      <c r="D19" s="29">
        <f t="shared" si="1"/>
        <v>607.5</v>
      </c>
      <c r="E19" s="29">
        <f t="shared" si="2"/>
        <v>950.94318924284266</v>
      </c>
      <c r="F19" s="29">
        <f t="shared" si="7"/>
        <v>1558.44</v>
      </c>
      <c r="G19" s="29">
        <f t="shared" si="3"/>
        <v>164731.19775678957</v>
      </c>
      <c r="K19" s="33"/>
      <c r="L19" s="76">
        <f t="shared" si="11"/>
        <v>43983</v>
      </c>
      <c r="M19" s="62">
        <v>6</v>
      </c>
      <c r="N19" s="55">
        <f t="shared" si="12"/>
        <v>20496.804835040995</v>
      </c>
      <c r="O19" s="77">
        <f t="shared" si="4"/>
        <v>75.150000000000006</v>
      </c>
      <c r="P19" s="77">
        <f t="shared" si="5"/>
        <v>168.04288152796769</v>
      </c>
      <c r="Q19" s="77">
        <f t="shared" si="8"/>
        <v>243.2</v>
      </c>
      <c r="R19" s="77">
        <f t="shared" si="6"/>
        <v>20328.761953513029</v>
      </c>
    </row>
    <row r="20" spans="1:18" x14ac:dyDescent="0.25">
      <c r="A20" s="27">
        <f t="shared" si="9"/>
        <v>44013</v>
      </c>
      <c r="B20" s="28">
        <v>7</v>
      </c>
      <c r="C20" s="10">
        <f t="shared" si="10"/>
        <v>164731.19775678957</v>
      </c>
      <c r="D20" s="29">
        <f t="shared" si="1"/>
        <v>604.01</v>
      </c>
      <c r="E20" s="29">
        <f t="shared" si="2"/>
        <v>954.42998093673293</v>
      </c>
      <c r="F20" s="29">
        <f t="shared" si="7"/>
        <v>1558.44</v>
      </c>
      <c r="G20" s="29">
        <f t="shared" si="3"/>
        <v>163776.76777585284</v>
      </c>
      <c r="K20" s="33"/>
      <c r="L20" s="76">
        <f t="shared" si="11"/>
        <v>44013</v>
      </c>
      <c r="M20" s="62">
        <v>7</v>
      </c>
      <c r="N20" s="55">
        <f t="shared" si="12"/>
        <v>20328.761953513029</v>
      </c>
      <c r="O20" s="77">
        <f t="shared" si="4"/>
        <v>74.540000000000006</v>
      </c>
      <c r="P20" s="77">
        <f t="shared" si="5"/>
        <v>168.65903876023691</v>
      </c>
      <c r="Q20" s="77">
        <f t="shared" si="8"/>
        <v>243.2</v>
      </c>
      <c r="R20" s="77">
        <f t="shared" si="6"/>
        <v>20160.102914752792</v>
      </c>
    </row>
    <row r="21" spans="1:18" x14ac:dyDescent="0.25">
      <c r="A21" s="27">
        <f>EDATE(A20,1)</f>
        <v>44044</v>
      </c>
      <c r="B21" s="28">
        <v>8</v>
      </c>
      <c r="C21" s="10">
        <f t="shared" si="10"/>
        <v>163776.76777585284</v>
      </c>
      <c r="D21" s="29">
        <f t="shared" si="1"/>
        <v>600.51</v>
      </c>
      <c r="E21" s="29">
        <f t="shared" si="2"/>
        <v>957.929557533501</v>
      </c>
      <c r="F21" s="29">
        <f t="shared" si="7"/>
        <v>1558.44</v>
      </c>
      <c r="G21" s="29">
        <f t="shared" si="3"/>
        <v>162818.83821831935</v>
      </c>
      <c r="K21" s="33"/>
      <c r="L21" s="76">
        <f>EDATE(L20,1)</f>
        <v>44044</v>
      </c>
      <c r="M21" s="62">
        <v>8</v>
      </c>
      <c r="N21" s="55">
        <f t="shared" si="12"/>
        <v>20160.102914752792</v>
      </c>
      <c r="O21" s="77">
        <f t="shared" si="4"/>
        <v>73.92</v>
      </c>
      <c r="P21" s="77">
        <f t="shared" si="5"/>
        <v>169.27745523569109</v>
      </c>
      <c r="Q21" s="77">
        <f t="shared" si="8"/>
        <v>243.2</v>
      </c>
      <c r="R21" s="77">
        <f t="shared" si="6"/>
        <v>19990.825459517102</v>
      </c>
    </row>
    <row r="22" spans="1:18" x14ac:dyDescent="0.25">
      <c r="A22" s="27">
        <f t="shared" si="9"/>
        <v>44075</v>
      </c>
      <c r="B22" s="28">
        <v>9</v>
      </c>
      <c r="C22" s="10">
        <f t="shared" si="10"/>
        <v>162818.83821831935</v>
      </c>
      <c r="D22" s="29">
        <f t="shared" si="1"/>
        <v>597</v>
      </c>
      <c r="E22" s="29">
        <f t="shared" si="2"/>
        <v>961.44196591112393</v>
      </c>
      <c r="F22" s="29">
        <f t="shared" si="7"/>
        <v>1558.44</v>
      </c>
      <c r="G22" s="29">
        <f t="shared" si="3"/>
        <v>161857.39625240822</v>
      </c>
      <c r="K22" s="33"/>
      <c r="L22" s="76">
        <f t="shared" si="11"/>
        <v>44075</v>
      </c>
      <c r="M22" s="62">
        <v>9</v>
      </c>
      <c r="N22" s="55">
        <f t="shared" si="12"/>
        <v>19990.825459517102</v>
      </c>
      <c r="O22" s="77">
        <f t="shared" si="4"/>
        <v>73.3</v>
      </c>
      <c r="P22" s="77">
        <f t="shared" si="5"/>
        <v>169.898139238222</v>
      </c>
      <c r="Q22" s="77">
        <f t="shared" si="8"/>
        <v>243.2</v>
      </c>
      <c r="R22" s="77">
        <f t="shared" si="6"/>
        <v>19820.927320278879</v>
      </c>
    </row>
    <row r="23" spans="1:18" x14ac:dyDescent="0.25">
      <c r="A23" s="27">
        <f t="shared" si="9"/>
        <v>44105</v>
      </c>
      <c r="B23" s="28">
        <v>10</v>
      </c>
      <c r="C23" s="10">
        <f t="shared" si="10"/>
        <v>161857.39625240822</v>
      </c>
      <c r="D23" s="29">
        <f t="shared" si="1"/>
        <v>593.48</v>
      </c>
      <c r="E23" s="29">
        <f t="shared" si="2"/>
        <v>964.96725311946443</v>
      </c>
      <c r="F23" s="29">
        <f t="shared" si="7"/>
        <v>1558.44</v>
      </c>
      <c r="G23" s="29">
        <f t="shared" si="3"/>
        <v>160892.42899928876</v>
      </c>
      <c r="K23" s="33"/>
      <c r="L23" s="76">
        <f t="shared" si="11"/>
        <v>44105</v>
      </c>
      <c r="M23" s="62">
        <v>10</v>
      </c>
      <c r="N23" s="55">
        <f t="shared" si="12"/>
        <v>19820.927320278879</v>
      </c>
      <c r="O23" s="77">
        <f t="shared" si="4"/>
        <v>72.680000000000007</v>
      </c>
      <c r="P23" s="77">
        <f t="shared" si="5"/>
        <v>170.52109908209545</v>
      </c>
      <c r="Q23" s="77">
        <f t="shared" si="8"/>
        <v>243.2</v>
      </c>
      <c r="R23" s="77">
        <f t="shared" si="6"/>
        <v>19650.406221196783</v>
      </c>
    </row>
    <row r="24" spans="1:18" x14ac:dyDescent="0.25">
      <c r="A24" s="27">
        <f t="shared" si="9"/>
        <v>44136</v>
      </c>
      <c r="B24" s="28">
        <v>11</v>
      </c>
      <c r="C24" s="10">
        <f t="shared" si="10"/>
        <v>160892.42899928876</v>
      </c>
      <c r="D24" s="29">
        <f t="shared" si="1"/>
        <v>589.94000000000005</v>
      </c>
      <c r="E24" s="29">
        <f t="shared" si="2"/>
        <v>968.5054663809027</v>
      </c>
      <c r="F24" s="29">
        <f t="shared" si="7"/>
        <v>1558.44</v>
      </c>
      <c r="G24" s="29">
        <f t="shared" si="3"/>
        <v>159923.92353290785</v>
      </c>
      <c r="L24" s="76">
        <f t="shared" si="11"/>
        <v>44136</v>
      </c>
      <c r="M24" s="62">
        <v>11</v>
      </c>
      <c r="N24" s="55">
        <f t="shared" si="12"/>
        <v>19650.406221196783</v>
      </c>
      <c r="O24" s="77">
        <f t="shared" si="4"/>
        <v>72.05</v>
      </c>
      <c r="P24" s="77">
        <f t="shared" si="5"/>
        <v>171.14634311206314</v>
      </c>
      <c r="Q24" s="77">
        <f t="shared" si="8"/>
        <v>243.2</v>
      </c>
      <c r="R24" s="77">
        <f t="shared" si="6"/>
        <v>19479.259878084718</v>
      </c>
    </row>
    <row r="25" spans="1:18" x14ac:dyDescent="0.25">
      <c r="A25" s="27">
        <f t="shared" si="9"/>
        <v>44166</v>
      </c>
      <c r="B25" s="28">
        <v>12</v>
      </c>
      <c r="C25" s="10">
        <f t="shared" si="10"/>
        <v>159923.92353290785</v>
      </c>
      <c r="D25" s="29">
        <f t="shared" si="1"/>
        <v>586.39</v>
      </c>
      <c r="E25" s="29">
        <f t="shared" si="2"/>
        <v>972.05665309096582</v>
      </c>
      <c r="F25" s="29">
        <f t="shared" si="7"/>
        <v>1558.44</v>
      </c>
      <c r="G25" s="29">
        <f t="shared" si="3"/>
        <v>158951.86687981689</v>
      </c>
      <c r="L25" s="76">
        <f t="shared" si="11"/>
        <v>44166</v>
      </c>
      <c r="M25" s="62">
        <v>12</v>
      </c>
      <c r="N25" s="55">
        <f t="shared" si="12"/>
        <v>19479.259878084718</v>
      </c>
      <c r="O25" s="77">
        <f t="shared" si="4"/>
        <v>71.42</v>
      </c>
      <c r="P25" s="77">
        <f t="shared" si="5"/>
        <v>171.77387970347402</v>
      </c>
      <c r="Q25" s="77">
        <f t="shared" si="8"/>
        <v>243.2</v>
      </c>
      <c r="R25" s="77">
        <f t="shared" si="6"/>
        <v>19307.485998381246</v>
      </c>
    </row>
    <row r="26" spans="1:18" x14ac:dyDescent="0.25">
      <c r="A26" s="27">
        <f t="shared" si="9"/>
        <v>44197</v>
      </c>
      <c r="B26" s="28">
        <v>13</v>
      </c>
      <c r="C26" s="10">
        <f t="shared" si="10"/>
        <v>158951.86687981689</v>
      </c>
      <c r="D26" s="29">
        <f t="shared" si="1"/>
        <v>582.82000000000005</v>
      </c>
      <c r="E26" s="29">
        <f t="shared" si="2"/>
        <v>975.62086081896609</v>
      </c>
      <c r="F26" s="29">
        <f t="shared" si="7"/>
        <v>1558.44</v>
      </c>
      <c r="G26" s="29">
        <f t="shared" si="3"/>
        <v>157976.24601899792</v>
      </c>
      <c r="L26" s="76">
        <f t="shared" si="11"/>
        <v>44197</v>
      </c>
      <c r="M26" s="62">
        <v>13</v>
      </c>
      <c r="N26" s="55">
        <f t="shared" si="12"/>
        <v>19307.485998381246</v>
      </c>
      <c r="O26" s="77">
        <f t="shared" si="4"/>
        <v>70.790000000000006</v>
      </c>
      <c r="P26" s="77">
        <f t="shared" si="5"/>
        <v>172.40371726238675</v>
      </c>
      <c r="Q26" s="77">
        <f t="shared" si="8"/>
        <v>243.2</v>
      </c>
      <c r="R26" s="77">
        <f t="shared" si="6"/>
        <v>19135.082281118859</v>
      </c>
    </row>
    <row r="27" spans="1:18" x14ac:dyDescent="0.25">
      <c r="A27" s="27">
        <f t="shared" si="9"/>
        <v>44228</v>
      </c>
      <c r="B27" s="28">
        <v>14</v>
      </c>
      <c r="C27" s="10">
        <f t="shared" si="10"/>
        <v>157976.24601899792</v>
      </c>
      <c r="D27" s="29">
        <f t="shared" si="1"/>
        <v>579.25</v>
      </c>
      <c r="E27" s="29">
        <f t="shared" si="2"/>
        <v>979.19813730863575</v>
      </c>
      <c r="F27" s="29">
        <f t="shared" si="7"/>
        <v>1558.44</v>
      </c>
      <c r="G27" s="29">
        <f t="shared" si="3"/>
        <v>156997.04788168927</v>
      </c>
      <c r="L27" s="76">
        <f t="shared" si="11"/>
        <v>44228</v>
      </c>
      <c r="M27" s="62">
        <v>14</v>
      </c>
      <c r="N27" s="55">
        <f t="shared" si="12"/>
        <v>19135.082281118859</v>
      </c>
      <c r="O27" s="77">
        <f t="shared" si="4"/>
        <v>70.16</v>
      </c>
      <c r="P27" s="77">
        <f t="shared" si="5"/>
        <v>173.03586422568219</v>
      </c>
      <c r="Q27" s="77">
        <f t="shared" si="8"/>
        <v>243.2</v>
      </c>
      <c r="R27" s="77">
        <f t="shared" si="6"/>
        <v>18962.046416893176</v>
      </c>
    </row>
    <row r="28" spans="1:18" x14ac:dyDescent="0.25">
      <c r="A28" s="27">
        <f t="shared" si="9"/>
        <v>44256</v>
      </c>
      <c r="B28" s="28">
        <v>15</v>
      </c>
      <c r="C28" s="10">
        <f t="shared" si="10"/>
        <v>156997.04788168927</v>
      </c>
      <c r="D28" s="29">
        <f t="shared" si="1"/>
        <v>575.66</v>
      </c>
      <c r="E28" s="29">
        <f t="shared" si="2"/>
        <v>982.78853047876748</v>
      </c>
      <c r="F28" s="29">
        <f t="shared" si="7"/>
        <v>1558.44</v>
      </c>
      <c r="G28" s="29">
        <f t="shared" si="3"/>
        <v>156014.25935121049</v>
      </c>
      <c r="L28" s="76">
        <f t="shared" si="11"/>
        <v>44256</v>
      </c>
      <c r="M28" s="62">
        <v>15</v>
      </c>
      <c r="N28" s="55">
        <f t="shared" si="12"/>
        <v>18962.046416893176</v>
      </c>
      <c r="O28" s="77">
        <f t="shared" si="4"/>
        <v>69.53</v>
      </c>
      <c r="P28" s="77">
        <f t="shared" si="5"/>
        <v>173.67032906117637</v>
      </c>
      <c r="Q28" s="77">
        <f t="shared" si="8"/>
        <v>243.2</v>
      </c>
      <c r="R28" s="77">
        <f t="shared" si="6"/>
        <v>18788.376087831999</v>
      </c>
    </row>
    <row r="29" spans="1:18" x14ac:dyDescent="0.25">
      <c r="A29" s="27">
        <f t="shared" si="9"/>
        <v>44287</v>
      </c>
      <c r="B29" s="28">
        <v>16</v>
      </c>
      <c r="C29" s="10">
        <f t="shared" si="10"/>
        <v>156014.25935121049</v>
      </c>
      <c r="D29" s="29">
        <f t="shared" si="1"/>
        <v>572.04999999999995</v>
      </c>
      <c r="E29" s="29">
        <f t="shared" si="2"/>
        <v>986.39208842385608</v>
      </c>
      <c r="F29" s="29">
        <f t="shared" si="7"/>
        <v>1558.44</v>
      </c>
      <c r="G29" s="29">
        <f t="shared" si="3"/>
        <v>155027.86726278663</v>
      </c>
      <c r="L29" s="76">
        <f t="shared" si="11"/>
        <v>44287</v>
      </c>
      <c r="M29" s="62">
        <v>16</v>
      </c>
      <c r="N29" s="55">
        <f t="shared" si="12"/>
        <v>18788.376087831999</v>
      </c>
      <c r="O29" s="77">
        <f t="shared" si="4"/>
        <v>68.89</v>
      </c>
      <c r="P29" s="77">
        <f t="shared" si="5"/>
        <v>174.30712026773404</v>
      </c>
      <c r="Q29" s="77">
        <f t="shared" si="8"/>
        <v>243.2</v>
      </c>
      <c r="R29" s="77">
        <f t="shared" si="6"/>
        <v>18614.068967564264</v>
      </c>
    </row>
    <row r="30" spans="1:18" x14ac:dyDescent="0.25">
      <c r="A30" s="27">
        <f t="shared" si="9"/>
        <v>44317</v>
      </c>
      <c r="B30" s="28">
        <v>17</v>
      </c>
      <c r="C30" s="10">
        <f t="shared" si="10"/>
        <v>155027.86726278663</v>
      </c>
      <c r="D30" s="29">
        <f t="shared" si="1"/>
        <v>568.44000000000005</v>
      </c>
      <c r="E30" s="29">
        <f t="shared" si="2"/>
        <v>990.00885941474371</v>
      </c>
      <c r="F30" s="29">
        <f t="shared" si="7"/>
        <v>1558.44</v>
      </c>
      <c r="G30" s="29">
        <f t="shared" si="3"/>
        <v>154037.85840337188</v>
      </c>
      <c r="L30" s="76">
        <f t="shared" si="11"/>
        <v>44317</v>
      </c>
      <c r="M30" s="62">
        <v>17</v>
      </c>
      <c r="N30" s="55">
        <f t="shared" si="12"/>
        <v>18614.068967564264</v>
      </c>
      <c r="O30" s="77">
        <f t="shared" si="4"/>
        <v>68.25</v>
      </c>
      <c r="P30" s="77">
        <f t="shared" si="5"/>
        <v>174.94624637538237</v>
      </c>
      <c r="Q30" s="77">
        <f t="shared" si="8"/>
        <v>243.2</v>
      </c>
      <c r="R30" s="77">
        <f t="shared" si="6"/>
        <v>18439.122721188884</v>
      </c>
    </row>
    <row r="31" spans="1:18" x14ac:dyDescent="0.25">
      <c r="A31" s="27">
        <f t="shared" si="9"/>
        <v>44348</v>
      </c>
      <c r="B31" s="28">
        <v>18</v>
      </c>
      <c r="C31" s="10">
        <f t="shared" si="10"/>
        <v>154037.85840337188</v>
      </c>
      <c r="D31" s="29">
        <f t="shared" si="1"/>
        <v>564.80999999999995</v>
      </c>
      <c r="E31" s="29">
        <f t="shared" si="2"/>
        <v>993.63889189926419</v>
      </c>
      <c r="F31" s="29">
        <f t="shared" si="7"/>
        <v>1558.44</v>
      </c>
      <c r="G31" s="29">
        <f t="shared" si="3"/>
        <v>153044.21951147262</v>
      </c>
      <c r="L31" s="76">
        <f t="shared" si="11"/>
        <v>44348</v>
      </c>
      <c r="M31" s="62">
        <v>18</v>
      </c>
      <c r="N31" s="55">
        <f t="shared" si="12"/>
        <v>18439.122721188884</v>
      </c>
      <c r="O31" s="77">
        <f t="shared" si="4"/>
        <v>67.61</v>
      </c>
      <c r="P31" s="77">
        <f t="shared" si="5"/>
        <v>175.5877159454254</v>
      </c>
      <c r="Q31" s="77">
        <f t="shared" si="8"/>
        <v>243.2</v>
      </c>
      <c r="R31" s="77">
        <f t="shared" si="6"/>
        <v>18263.535005243459</v>
      </c>
    </row>
    <row r="32" spans="1:18" x14ac:dyDescent="0.25">
      <c r="A32" s="27">
        <f t="shared" si="9"/>
        <v>44378</v>
      </c>
      <c r="B32" s="28">
        <v>19</v>
      </c>
      <c r="C32" s="10">
        <f t="shared" si="10"/>
        <v>153044.21951147262</v>
      </c>
      <c r="D32" s="29">
        <f t="shared" si="1"/>
        <v>561.16</v>
      </c>
      <c r="E32" s="29">
        <f t="shared" si="2"/>
        <v>997.28223450289499</v>
      </c>
      <c r="F32" s="29">
        <f t="shared" si="7"/>
        <v>1558.44</v>
      </c>
      <c r="G32" s="29">
        <f t="shared" si="3"/>
        <v>152046.93727696972</v>
      </c>
      <c r="L32" s="76">
        <f t="shared" si="11"/>
        <v>44378</v>
      </c>
      <c r="M32" s="62">
        <v>19</v>
      </c>
      <c r="N32" s="55">
        <f t="shared" si="12"/>
        <v>18263.535005243459</v>
      </c>
      <c r="O32" s="77">
        <f t="shared" si="4"/>
        <v>66.97</v>
      </c>
      <c r="P32" s="77">
        <f t="shared" si="5"/>
        <v>176.23153757055866</v>
      </c>
      <c r="Q32" s="77">
        <f t="shared" si="8"/>
        <v>243.2</v>
      </c>
      <c r="R32" s="77">
        <f t="shared" si="6"/>
        <v>18087.3034676729</v>
      </c>
    </row>
    <row r="33" spans="1:18" x14ac:dyDescent="0.25">
      <c r="A33" s="27">
        <f t="shared" si="9"/>
        <v>44409</v>
      </c>
      <c r="B33" s="28">
        <v>20</v>
      </c>
      <c r="C33" s="10">
        <f t="shared" si="10"/>
        <v>152046.93727696972</v>
      </c>
      <c r="D33" s="29">
        <f t="shared" si="1"/>
        <v>557.51</v>
      </c>
      <c r="E33" s="29">
        <f t="shared" si="2"/>
        <v>1000.9389360294057</v>
      </c>
      <c r="F33" s="29">
        <f t="shared" si="7"/>
        <v>1558.44</v>
      </c>
      <c r="G33" s="29">
        <f t="shared" si="3"/>
        <v>151045.99834094031</v>
      </c>
      <c r="L33" s="76">
        <f t="shared" si="11"/>
        <v>44409</v>
      </c>
      <c r="M33" s="62">
        <v>20</v>
      </c>
      <c r="N33" s="55">
        <f t="shared" si="12"/>
        <v>18087.3034676729</v>
      </c>
      <c r="O33" s="77">
        <f t="shared" si="4"/>
        <v>66.319999999999993</v>
      </c>
      <c r="P33" s="77">
        <f t="shared" si="5"/>
        <v>176.87771987498405</v>
      </c>
      <c r="Q33" s="77">
        <f t="shared" si="8"/>
        <v>243.2</v>
      </c>
      <c r="R33" s="77">
        <f t="shared" si="6"/>
        <v>17910.425747797915</v>
      </c>
    </row>
    <row r="34" spans="1:18" x14ac:dyDescent="0.25">
      <c r="A34" s="27">
        <f t="shared" si="9"/>
        <v>44440</v>
      </c>
      <c r="B34" s="28">
        <v>21</v>
      </c>
      <c r="C34" s="10">
        <f t="shared" si="10"/>
        <v>151045.99834094031</v>
      </c>
      <c r="D34" s="29">
        <f t="shared" si="1"/>
        <v>553.84</v>
      </c>
      <c r="E34" s="29">
        <f t="shared" si="2"/>
        <v>1004.6090454615133</v>
      </c>
      <c r="F34" s="29">
        <f t="shared" si="7"/>
        <v>1558.44</v>
      </c>
      <c r="G34" s="29">
        <f t="shared" si="3"/>
        <v>150041.38929547879</v>
      </c>
      <c r="L34" s="76">
        <f t="shared" si="11"/>
        <v>44440</v>
      </c>
      <c r="M34" s="62">
        <v>21</v>
      </c>
      <c r="N34" s="55">
        <f t="shared" si="12"/>
        <v>17910.425747797915</v>
      </c>
      <c r="O34" s="77">
        <f t="shared" si="4"/>
        <v>65.67</v>
      </c>
      <c r="P34" s="77">
        <f t="shared" si="5"/>
        <v>177.52627151452563</v>
      </c>
      <c r="Q34" s="77">
        <f t="shared" si="8"/>
        <v>243.2</v>
      </c>
      <c r="R34" s="77">
        <f t="shared" si="6"/>
        <v>17732.89947628339</v>
      </c>
    </row>
    <row r="35" spans="1:18" x14ac:dyDescent="0.25">
      <c r="A35" s="27">
        <f t="shared" si="9"/>
        <v>44470</v>
      </c>
      <c r="B35" s="28">
        <v>22</v>
      </c>
      <c r="C35" s="10">
        <f t="shared" si="10"/>
        <v>150041.38929547879</v>
      </c>
      <c r="D35" s="29">
        <f t="shared" si="1"/>
        <v>550.15</v>
      </c>
      <c r="E35" s="29">
        <f t="shared" si="2"/>
        <v>1008.2926119615389</v>
      </c>
      <c r="F35" s="29">
        <f t="shared" si="7"/>
        <v>1558.44</v>
      </c>
      <c r="G35" s="29">
        <f t="shared" si="3"/>
        <v>149033.09668351724</v>
      </c>
      <c r="L35" s="76">
        <f t="shared" si="11"/>
        <v>44470</v>
      </c>
      <c r="M35" s="62">
        <v>22</v>
      </c>
      <c r="N35" s="55">
        <f t="shared" si="12"/>
        <v>17732.89947628339</v>
      </c>
      <c r="O35" s="77">
        <f t="shared" si="4"/>
        <v>65.02</v>
      </c>
      <c r="P35" s="77">
        <f t="shared" si="5"/>
        <v>178.17720117674557</v>
      </c>
      <c r="Q35" s="77">
        <f t="shared" si="8"/>
        <v>243.2</v>
      </c>
      <c r="R35" s="77">
        <f t="shared" si="6"/>
        <v>17554.722275106644</v>
      </c>
    </row>
    <row r="36" spans="1:18" x14ac:dyDescent="0.25">
      <c r="A36" s="27">
        <f t="shared" si="9"/>
        <v>44501</v>
      </c>
      <c r="B36" s="28">
        <v>23</v>
      </c>
      <c r="C36" s="10">
        <f t="shared" si="10"/>
        <v>149033.09668351724</v>
      </c>
      <c r="D36" s="29">
        <f t="shared" si="1"/>
        <v>546.45000000000005</v>
      </c>
      <c r="E36" s="29">
        <f t="shared" si="2"/>
        <v>1011.9896848720646</v>
      </c>
      <c r="F36" s="29">
        <f t="shared" si="7"/>
        <v>1558.44</v>
      </c>
      <c r="G36" s="29">
        <f t="shared" si="3"/>
        <v>148021.10699864518</v>
      </c>
      <c r="L36" s="76">
        <f t="shared" si="11"/>
        <v>44501</v>
      </c>
      <c r="M36" s="62">
        <v>23</v>
      </c>
      <c r="N36" s="55">
        <f t="shared" si="12"/>
        <v>17554.722275106644</v>
      </c>
      <c r="O36" s="77">
        <f t="shared" si="4"/>
        <v>64.37</v>
      </c>
      <c r="P36" s="77">
        <f t="shared" si="5"/>
        <v>178.83051758106032</v>
      </c>
      <c r="Q36" s="77">
        <f t="shared" si="8"/>
        <v>243.2</v>
      </c>
      <c r="R36" s="77">
        <f t="shared" si="6"/>
        <v>17375.891757525584</v>
      </c>
    </row>
    <row r="37" spans="1:18" x14ac:dyDescent="0.25">
      <c r="A37" s="27">
        <f t="shared" si="9"/>
        <v>44531</v>
      </c>
      <c r="B37" s="28">
        <v>24</v>
      </c>
      <c r="C37" s="10">
        <f t="shared" si="10"/>
        <v>148021.10699864518</v>
      </c>
      <c r="D37" s="29">
        <f t="shared" si="1"/>
        <v>542.74</v>
      </c>
      <c r="E37" s="29">
        <f t="shared" si="2"/>
        <v>1015.7003137165956</v>
      </c>
      <c r="F37" s="29">
        <f t="shared" si="7"/>
        <v>1558.44</v>
      </c>
      <c r="G37" s="29">
        <f t="shared" si="3"/>
        <v>147005.40668492857</v>
      </c>
      <c r="L37" s="76">
        <f t="shared" si="11"/>
        <v>44531</v>
      </c>
      <c r="M37" s="62">
        <v>24</v>
      </c>
      <c r="N37" s="55">
        <f t="shared" si="12"/>
        <v>17375.891757525584</v>
      </c>
      <c r="O37" s="77">
        <f t="shared" si="4"/>
        <v>63.71</v>
      </c>
      <c r="P37" s="77">
        <f t="shared" si="5"/>
        <v>179.48622947885752</v>
      </c>
      <c r="Q37" s="77">
        <f t="shared" si="8"/>
        <v>243.2</v>
      </c>
      <c r="R37" s="77">
        <f t="shared" si="6"/>
        <v>17196.405528046726</v>
      </c>
    </row>
    <row r="38" spans="1:18" x14ac:dyDescent="0.25">
      <c r="A38" s="27">
        <f t="shared" si="9"/>
        <v>44562</v>
      </c>
      <c r="B38" s="28">
        <v>25</v>
      </c>
      <c r="C38" s="10">
        <f t="shared" si="10"/>
        <v>147005.40668492857</v>
      </c>
      <c r="D38" s="29">
        <f t="shared" si="1"/>
        <v>539.02</v>
      </c>
      <c r="E38" s="29">
        <f t="shared" si="2"/>
        <v>1019.4245482002229</v>
      </c>
      <c r="F38" s="29">
        <f t="shared" si="7"/>
        <v>1558.44</v>
      </c>
      <c r="G38" s="29">
        <f t="shared" si="3"/>
        <v>145985.98213672836</v>
      </c>
      <c r="L38" s="76">
        <f t="shared" si="11"/>
        <v>44562</v>
      </c>
      <c r="M38" s="62">
        <v>25</v>
      </c>
      <c r="N38" s="55">
        <f t="shared" si="12"/>
        <v>17196.405528046726</v>
      </c>
      <c r="O38" s="77">
        <f t="shared" si="4"/>
        <v>63.05</v>
      </c>
      <c r="P38" s="77">
        <f t="shared" si="5"/>
        <v>180.14434565361333</v>
      </c>
      <c r="Q38" s="77">
        <f t="shared" si="8"/>
        <v>243.2</v>
      </c>
      <c r="R38" s="77">
        <f t="shared" si="6"/>
        <v>17016.261182393111</v>
      </c>
    </row>
    <row r="39" spans="1:18" x14ac:dyDescent="0.25">
      <c r="A39" s="27">
        <f t="shared" si="9"/>
        <v>44593</v>
      </c>
      <c r="B39" s="28">
        <v>26</v>
      </c>
      <c r="C39" s="10">
        <f t="shared" si="10"/>
        <v>145985.98213672836</v>
      </c>
      <c r="D39" s="29">
        <f t="shared" si="1"/>
        <v>535.28</v>
      </c>
      <c r="E39" s="29">
        <f t="shared" si="2"/>
        <v>1023.1624382102906</v>
      </c>
      <c r="F39" s="29">
        <f t="shared" si="7"/>
        <v>1558.44</v>
      </c>
      <c r="G39" s="29">
        <f t="shared" si="3"/>
        <v>144962.81969851805</v>
      </c>
      <c r="L39" s="76">
        <f t="shared" si="11"/>
        <v>44593</v>
      </c>
      <c r="M39" s="62">
        <v>26</v>
      </c>
      <c r="N39" s="55">
        <f t="shared" si="12"/>
        <v>17016.261182393111</v>
      </c>
      <c r="O39" s="77">
        <f t="shared" si="4"/>
        <v>62.39</v>
      </c>
      <c r="P39" s="77">
        <f t="shared" si="5"/>
        <v>180.80487492100991</v>
      </c>
      <c r="Q39" s="77">
        <f t="shared" si="8"/>
        <v>243.2</v>
      </c>
      <c r="R39" s="77">
        <f t="shared" si="6"/>
        <v>16835.456307472101</v>
      </c>
    </row>
    <row r="40" spans="1:18" x14ac:dyDescent="0.25">
      <c r="A40" s="27">
        <f t="shared" si="9"/>
        <v>44621</v>
      </c>
      <c r="B40" s="28">
        <v>27</v>
      </c>
      <c r="C40" s="10">
        <f t="shared" si="10"/>
        <v>144962.81969851805</v>
      </c>
      <c r="D40" s="29">
        <f t="shared" si="1"/>
        <v>531.53</v>
      </c>
      <c r="E40" s="29">
        <f t="shared" si="2"/>
        <v>1026.9140338170616</v>
      </c>
      <c r="F40" s="29">
        <f t="shared" si="7"/>
        <v>1558.44</v>
      </c>
      <c r="G40" s="29">
        <f t="shared" si="3"/>
        <v>143935.90566470099</v>
      </c>
      <c r="L40" s="76">
        <f t="shared" si="11"/>
        <v>44621</v>
      </c>
      <c r="M40" s="62">
        <v>27</v>
      </c>
      <c r="N40" s="55">
        <f t="shared" si="12"/>
        <v>16835.456307472101</v>
      </c>
      <c r="O40" s="77">
        <f t="shared" si="4"/>
        <v>61.73</v>
      </c>
      <c r="P40" s="77">
        <f t="shared" si="5"/>
        <v>181.46782612905363</v>
      </c>
      <c r="Q40" s="77">
        <f t="shared" si="8"/>
        <v>243.2</v>
      </c>
      <c r="R40" s="77">
        <f t="shared" si="6"/>
        <v>16653.988481343047</v>
      </c>
    </row>
    <row r="41" spans="1:18" x14ac:dyDescent="0.25">
      <c r="A41" s="27">
        <f t="shared" si="9"/>
        <v>44652</v>
      </c>
      <c r="B41" s="28">
        <v>28</v>
      </c>
      <c r="C41" s="10">
        <f t="shared" si="10"/>
        <v>143935.90566470099</v>
      </c>
      <c r="D41" s="29">
        <f t="shared" si="1"/>
        <v>527.76</v>
      </c>
      <c r="E41" s="29">
        <f t="shared" si="2"/>
        <v>1030.6793852743908</v>
      </c>
      <c r="F41" s="29">
        <f t="shared" si="7"/>
        <v>1558.44</v>
      </c>
      <c r="G41" s="29">
        <f t="shared" si="3"/>
        <v>142905.2262794266</v>
      </c>
      <c r="L41" s="76">
        <f t="shared" si="11"/>
        <v>44652</v>
      </c>
      <c r="M41" s="62">
        <v>28</v>
      </c>
      <c r="N41" s="55">
        <f t="shared" si="12"/>
        <v>16653.988481343047</v>
      </c>
      <c r="O41" s="77">
        <f t="shared" si="4"/>
        <v>61.06</v>
      </c>
      <c r="P41" s="77">
        <f t="shared" si="5"/>
        <v>182.1332081581935</v>
      </c>
      <c r="Q41" s="77">
        <f t="shared" si="8"/>
        <v>243.2</v>
      </c>
      <c r="R41" s="77">
        <f t="shared" si="6"/>
        <v>16471.855273184854</v>
      </c>
    </row>
    <row r="42" spans="1:18" x14ac:dyDescent="0.25">
      <c r="A42" s="27">
        <f t="shared" si="9"/>
        <v>44682</v>
      </c>
      <c r="B42" s="28">
        <v>29</v>
      </c>
      <c r="C42" s="10">
        <f t="shared" si="10"/>
        <v>142905.2262794266</v>
      </c>
      <c r="D42" s="29">
        <f t="shared" si="1"/>
        <v>523.99</v>
      </c>
      <c r="E42" s="29">
        <f t="shared" si="2"/>
        <v>1034.458543020397</v>
      </c>
      <c r="F42" s="29">
        <f t="shared" si="7"/>
        <v>1558.44</v>
      </c>
      <c r="G42" s="29">
        <f t="shared" si="3"/>
        <v>141870.76773640621</v>
      </c>
      <c r="L42" s="76">
        <f t="shared" si="11"/>
        <v>44682</v>
      </c>
      <c r="M42" s="62">
        <v>29</v>
      </c>
      <c r="N42" s="55">
        <f t="shared" si="12"/>
        <v>16471.855273184854</v>
      </c>
      <c r="O42" s="77">
        <f t="shared" si="4"/>
        <v>60.4</v>
      </c>
      <c r="P42" s="77">
        <f t="shared" si="5"/>
        <v>182.8010299214402</v>
      </c>
      <c r="Q42" s="77">
        <f t="shared" si="8"/>
        <v>243.2</v>
      </c>
      <c r="R42" s="77">
        <f t="shared" si="6"/>
        <v>16289.054243263414</v>
      </c>
    </row>
    <row r="43" spans="1:18" x14ac:dyDescent="0.25">
      <c r="A43" s="27">
        <f t="shared" si="9"/>
        <v>44713</v>
      </c>
      <c r="B43" s="28">
        <v>30</v>
      </c>
      <c r="C43" s="10">
        <f t="shared" si="10"/>
        <v>141870.76773640621</v>
      </c>
      <c r="D43" s="29">
        <f t="shared" si="1"/>
        <v>520.19000000000005</v>
      </c>
      <c r="E43" s="29">
        <f t="shared" si="2"/>
        <v>1038.2515576781384</v>
      </c>
      <c r="F43" s="29">
        <f t="shared" si="7"/>
        <v>1558.44</v>
      </c>
      <c r="G43" s="29">
        <f t="shared" si="3"/>
        <v>140832.51617872808</v>
      </c>
      <c r="L43" s="76">
        <f t="shared" si="11"/>
        <v>44713</v>
      </c>
      <c r="M43" s="62">
        <v>30</v>
      </c>
      <c r="N43" s="55">
        <f t="shared" si="12"/>
        <v>16289.054243263414</v>
      </c>
      <c r="O43" s="77">
        <f t="shared" si="4"/>
        <v>59.73</v>
      </c>
      <c r="P43" s="77">
        <f t="shared" si="5"/>
        <v>183.4713003644855</v>
      </c>
      <c r="Q43" s="77">
        <f t="shared" si="8"/>
        <v>243.2</v>
      </c>
      <c r="R43" s="77">
        <f t="shared" si="6"/>
        <v>16105.582942898929</v>
      </c>
    </row>
    <row r="44" spans="1:18" x14ac:dyDescent="0.25">
      <c r="A44" s="27">
        <f t="shared" si="9"/>
        <v>44743</v>
      </c>
      <c r="B44" s="28">
        <v>31</v>
      </c>
      <c r="C44" s="10">
        <f t="shared" si="10"/>
        <v>140832.51617872808</v>
      </c>
      <c r="D44" s="29">
        <f t="shared" si="1"/>
        <v>516.39</v>
      </c>
      <c r="E44" s="29">
        <f t="shared" si="2"/>
        <v>1042.0584800562917</v>
      </c>
      <c r="F44" s="29">
        <f t="shared" si="7"/>
        <v>1558.44</v>
      </c>
      <c r="G44" s="29">
        <f t="shared" si="3"/>
        <v>139790.45769867179</v>
      </c>
      <c r="L44" s="76">
        <f t="shared" si="11"/>
        <v>44743</v>
      </c>
      <c r="M44" s="62">
        <v>31</v>
      </c>
      <c r="N44" s="55">
        <f t="shared" si="12"/>
        <v>16105.582942898929</v>
      </c>
      <c r="O44" s="77">
        <f t="shared" si="4"/>
        <v>59.05</v>
      </c>
      <c r="P44" s="77">
        <f t="shared" si="5"/>
        <v>184.14402846582195</v>
      </c>
      <c r="Q44" s="77">
        <f t="shared" si="8"/>
        <v>243.2</v>
      </c>
      <c r="R44" s="77">
        <f t="shared" si="6"/>
        <v>15921.438914433107</v>
      </c>
    </row>
    <row r="45" spans="1:18" x14ac:dyDescent="0.25">
      <c r="A45" s="27">
        <f t="shared" si="9"/>
        <v>44774</v>
      </c>
      <c r="B45" s="28">
        <v>32</v>
      </c>
      <c r="C45" s="10">
        <f t="shared" si="10"/>
        <v>139790.45769867179</v>
      </c>
      <c r="D45" s="29">
        <f t="shared" si="1"/>
        <v>512.57000000000005</v>
      </c>
      <c r="E45" s="29">
        <f t="shared" si="2"/>
        <v>1045.8793611498311</v>
      </c>
      <c r="F45" s="29">
        <f t="shared" si="7"/>
        <v>1558.44</v>
      </c>
      <c r="G45" s="29">
        <f t="shared" si="3"/>
        <v>138744.57833752196</v>
      </c>
      <c r="L45" s="76">
        <f t="shared" si="11"/>
        <v>44774</v>
      </c>
      <c r="M45" s="62">
        <v>32</v>
      </c>
      <c r="N45" s="55">
        <f t="shared" si="12"/>
        <v>15921.438914433107</v>
      </c>
      <c r="O45" s="77">
        <f t="shared" si="4"/>
        <v>58.38</v>
      </c>
      <c r="P45" s="77">
        <f t="shared" si="5"/>
        <v>184.81922323686325</v>
      </c>
      <c r="Q45" s="77">
        <f t="shared" si="8"/>
        <v>243.2</v>
      </c>
      <c r="R45" s="77">
        <f t="shared" si="6"/>
        <v>15736.619691196243</v>
      </c>
    </row>
    <row r="46" spans="1:18" x14ac:dyDescent="0.25">
      <c r="A46" s="27">
        <f t="shared" si="9"/>
        <v>44805</v>
      </c>
      <c r="B46" s="28">
        <v>33</v>
      </c>
      <c r="C46" s="10">
        <f t="shared" si="10"/>
        <v>138744.57833752196</v>
      </c>
      <c r="D46" s="29">
        <f t="shared" si="1"/>
        <v>508.73</v>
      </c>
      <c r="E46" s="29">
        <f t="shared" si="2"/>
        <v>1049.7142521407141</v>
      </c>
      <c r="F46" s="29">
        <f t="shared" si="7"/>
        <v>1558.44</v>
      </c>
      <c r="G46" s="29">
        <f t="shared" si="3"/>
        <v>137694.86408538124</v>
      </c>
      <c r="L46" s="76">
        <f t="shared" si="11"/>
        <v>44805</v>
      </c>
      <c r="M46" s="62">
        <v>33</v>
      </c>
      <c r="N46" s="55">
        <f t="shared" si="12"/>
        <v>15736.619691196243</v>
      </c>
      <c r="O46" s="77">
        <f t="shared" si="4"/>
        <v>57.7</v>
      </c>
      <c r="P46" s="77">
        <f t="shared" si="5"/>
        <v>185.4968937220651</v>
      </c>
      <c r="Q46" s="77">
        <f t="shared" si="8"/>
        <v>243.2</v>
      </c>
      <c r="R46" s="77">
        <f t="shared" si="6"/>
        <v>15551.122797474178</v>
      </c>
    </row>
    <row r="47" spans="1:18" x14ac:dyDescent="0.25">
      <c r="A47" s="27">
        <f t="shared" si="9"/>
        <v>44835</v>
      </c>
      <c r="B47" s="28">
        <v>34</v>
      </c>
      <c r="C47" s="10">
        <f t="shared" si="10"/>
        <v>137694.86408538124</v>
      </c>
      <c r="D47" s="29">
        <f t="shared" si="1"/>
        <v>504.88</v>
      </c>
      <c r="E47" s="29">
        <f t="shared" si="2"/>
        <v>1053.5632043985634</v>
      </c>
      <c r="F47" s="29">
        <f t="shared" si="7"/>
        <v>1558.44</v>
      </c>
      <c r="G47" s="29">
        <f t="shared" si="3"/>
        <v>136641.30088098269</v>
      </c>
      <c r="L47" s="76">
        <f t="shared" si="11"/>
        <v>44835</v>
      </c>
      <c r="M47" s="62">
        <v>34</v>
      </c>
      <c r="N47" s="55">
        <f t="shared" si="12"/>
        <v>15551.122797474178</v>
      </c>
      <c r="O47" s="77">
        <f t="shared" si="4"/>
        <v>57.02</v>
      </c>
      <c r="P47" s="77">
        <f t="shared" si="5"/>
        <v>186.17704899904601</v>
      </c>
      <c r="Q47" s="77">
        <f t="shared" si="8"/>
        <v>243.2</v>
      </c>
      <c r="R47" s="77">
        <f t="shared" si="6"/>
        <v>15364.945748475131</v>
      </c>
    </row>
    <row r="48" spans="1:18" x14ac:dyDescent="0.25">
      <c r="A48" s="27">
        <f t="shared" si="9"/>
        <v>44866</v>
      </c>
      <c r="B48" s="28">
        <v>35</v>
      </c>
      <c r="C48" s="10">
        <f t="shared" si="10"/>
        <v>136641.30088098269</v>
      </c>
      <c r="D48" s="29">
        <f t="shared" si="1"/>
        <v>501.02</v>
      </c>
      <c r="E48" s="29">
        <f t="shared" si="2"/>
        <v>1057.4262694813583</v>
      </c>
      <c r="F48" s="29">
        <f t="shared" si="7"/>
        <v>1558.44</v>
      </c>
      <c r="G48" s="29">
        <f t="shared" si="3"/>
        <v>135583.87461150132</v>
      </c>
      <c r="L48" s="76">
        <f t="shared" si="11"/>
        <v>44866</v>
      </c>
      <c r="M48" s="62">
        <v>35</v>
      </c>
      <c r="N48" s="55">
        <f t="shared" si="12"/>
        <v>15364.945748475131</v>
      </c>
      <c r="O48" s="77">
        <f t="shared" si="4"/>
        <v>56.34</v>
      </c>
      <c r="P48" s="77">
        <f t="shared" si="5"/>
        <v>186.85969817870918</v>
      </c>
      <c r="Q48" s="77">
        <f t="shared" si="8"/>
        <v>243.2</v>
      </c>
      <c r="R48" s="77">
        <f t="shared" si="6"/>
        <v>15178.086050296422</v>
      </c>
    </row>
    <row r="49" spans="1:18" x14ac:dyDescent="0.25">
      <c r="A49" s="27">
        <f t="shared" si="9"/>
        <v>44896</v>
      </c>
      <c r="B49" s="28">
        <v>36</v>
      </c>
      <c r="C49" s="10">
        <f t="shared" si="10"/>
        <v>135583.87461150132</v>
      </c>
      <c r="D49" s="29">
        <f t="shared" si="1"/>
        <v>497.14</v>
      </c>
      <c r="E49" s="29">
        <f t="shared" si="2"/>
        <v>1061.303499136123</v>
      </c>
      <c r="F49" s="29">
        <f t="shared" si="7"/>
        <v>1558.44</v>
      </c>
      <c r="G49" s="29">
        <f t="shared" si="3"/>
        <v>134522.5711123652</v>
      </c>
      <c r="L49" s="76">
        <f t="shared" si="11"/>
        <v>44896</v>
      </c>
      <c r="M49" s="62">
        <v>36</v>
      </c>
      <c r="N49" s="55">
        <f t="shared" si="12"/>
        <v>15178.086050296422</v>
      </c>
      <c r="O49" s="77">
        <f t="shared" si="4"/>
        <v>55.65</v>
      </c>
      <c r="P49" s="77">
        <f t="shared" si="5"/>
        <v>187.54485040536443</v>
      </c>
      <c r="Q49" s="77">
        <f t="shared" si="8"/>
        <v>243.2</v>
      </c>
      <c r="R49" s="77">
        <f t="shared" si="6"/>
        <v>14990.541199891059</v>
      </c>
    </row>
    <row r="50" spans="1:18" x14ac:dyDescent="0.25">
      <c r="A50" s="27">
        <f t="shared" si="9"/>
        <v>44927</v>
      </c>
      <c r="B50" s="28">
        <v>37</v>
      </c>
      <c r="C50" s="10">
        <f t="shared" si="10"/>
        <v>134522.5711123652</v>
      </c>
      <c r="D50" s="29">
        <f t="shared" si="1"/>
        <v>493.25</v>
      </c>
      <c r="E50" s="29">
        <f t="shared" si="2"/>
        <v>1065.1949452996221</v>
      </c>
      <c r="F50" s="29">
        <f t="shared" si="7"/>
        <v>1558.44</v>
      </c>
      <c r="G50" s="29">
        <f t="shared" si="3"/>
        <v>133457.37616706558</v>
      </c>
      <c r="L50" s="76">
        <f t="shared" si="11"/>
        <v>44927</v>
      </c>
      <c r="M50" s="62">
        <v>37</v>
      </c>
      <c r="N50" s="55">
        <f t="shared" si="12"/>
        <v>14990.541199891059</v>
      </c>
      <c r="O50" s="77">
        <f t="shared" si="4"/>
        <v>54.97</v>
      </c>
      <c r="P50" s="77">
        <f t="shared" si="5"/>
        <v>188.23251485685077</v>
      </c>
      <c r="Q50" s="77">
        <f t="shared" si="8"/>
        <v>243.2</v>
      </c>
      <c r="R50" s="77">
        <f t="shared" si="6"/>
        <v>14802.308685034208</v>
      </c>
    </row>
    <row r="51" spans="1:18" x14ac:dyDescent="0.25">
      <c r="A51" s="27">
        <f t="shared" si="9"/>
        <v>44958</v>
      </c>
      <c r="B51" s="28">
        <v>38</v>
      </c>
      <c r="C51" s="10">
        <f t="shared" si="10"/>
        <v>133457.37616706558</v>
      </c>
      <c r="D51" s="29">
        <f t="shared" si="1"/>
        <v>489.34</v>
      </c>
      <c r="E51" s="29">
        <f t="shared" si="2"/>
        <v>1069.100660099054</v>
      </c>
      <c r="F51" s="29">
        <f t="shared" si="7"/>
        <v>1558.44</v>
      </c>
      <c r="G51" s="29">
        <f t="shared" si="3"/>
        <v>132388.27550696651</v>
      </c>
      <c r="L51" s="76">
        <f t="shared" si="11"/>
        <v>44958</v>
      </c>
      <c r="M51" s="62">
        <v>38</v>
      </c>
      <c r="N51" s="55">
        <f t="shared" si="12"/>
        <v>14802.308685034208</v>
      </c>
      <c r="O51" s="77">
        <f t="shared" si="4"/>
        <v>54.28</v>
      </c>
      <c r="P51" s="77">
        <f t="shared" si="5"/>
        <v>188.92270074465924</v>
      </c>
      <c r="Q51" s="77">
        <f t="shared" si="8"/>
        <v>243.2</v>
      </c>
      <c r="R51" s="77">
        <f t="shared" si="6"/>
        <v>14613.385984289549</v>
      </c>
    </row>
    <row r="52" spans="1:18" x14ac:dyDescent="0.25">
      <c r="A52" s="27">
        <f t="shared" si="9"/>
        <v>44986</v>
      </c>
      <c r="B52" s="28">
        <v>39</v>
      </c>
      <c r="C52" s="10">
        <f t="shared" si="10"/>
        <v>132388.27550696651</v>
      </c>
      <c r="D52" s="29">
        <f t="shared" si="1"/>
        <v>485.42</v>
      </c>
      <c r="E52" s="29">
        <f t="shared" si="2"/>
        <v>1073.0206958527506</v>
      </c>
      <c r="F52" s="29">
        <f t="shared" si="7"/>
        <v>1558.44</v>
      </c>
      <c r="G52" s="29">
        <f t="shared" si="3"/>
        <v>131315.25481111376</v>
      </c>
      <c r="L52" s="76">
        <f t="shared" si="11"/>
        <v>44986</v>
      </c>
      <c r="M52" s="62">
        <v>39</v>
      </c>
      <c r="N52" s="55">
        <f t="shared" si="12"/>
        <v>14613.385984289549</v>
      </c>
      <c r="O52" s="77">
        <f t="shared" si="4"/>
        <v>53.58</v>
      </c>
      <c r="P52" s="77">
        <f t="shared" si="5"/>
        <v>189.61541731405632</v>
      </c>
      <c r="Q52" s="77">
        <f t="shared" si="8"/>
        <v>243.2</v>
      </c>
      <c r="R52" s="77">
        <f t="shared" si="6"/>
        <v>14423.770566975492</v>
      </c>
    </row>
    <row r="53" spans="1:18" x14ac:dyDescent="0.25">
      <c r="A53" s="27">
        <f t="shared" si="9"/>
        <v>45017</v>
      </c>
      <c r="B53" s="28">
        <v>40</v>
      </c>
      <c r="C53" s="10">
        <f t="shared" si="10"/>
        <v>131315.25481111376</v>
      </c>
      <c r="D53" s="29">
        <f t="shared" si="1"/>
        <v>481.49</v>
      </c>
      <c r="E53" s="29">
        <f t="shared" si="2"/>
        <v>1076.9551050708774</v>
      </c>
      <c r="F53" s="29">
        <f t="shared" si="7"/>
        <v>1558.44</v>
      </c>
      <c r="G53" s="29">
        <f t="shared" si="3"/>
        <v>130238.29970604288</v>
      </c>
      <c r="L53" s="76">
        <f t="shared" si="11"/>
        <v>45017</v>
      </c>
      <c r="M53" s="62">
        <v>40</v>
      </c>
      <c r="N53" s="55">
        <f t="shared" si="12"/>
        <v>14423.770566975492</v>
      </c>
      <c r="O53" s="77">
        <f t="shared" si="4"/>
        <v>52.89</v>
      </c>
      <c r="P53" s="77">
        <f t="shared" si="5"/>
        <v>190.31067384420786</v>
      </c>
      <c r="Q53" s="77">
        <f t="shared" si="8"/>
        <v>243.2</v>
      </c>
      <c r="R53" s="77">
        <f t="shared" si="6"/>
        <v>14233.459893131285</v>
      </c>
    </row>
    <row r="54" spans="1:18" x14ac:dyDescent="0.25">
      <c r="A54" s="27">
        <f t="shared" si="9"/>
        <v>45047</v>
      </c>
      <c r="B54" s="28">
        <v>41</v>
      </c>
      <c r="C54" s="10">
        <f t="shared" si="10"/>
        <v>130238.29970604288</v>
      </c>
      <c r="D54" s="29">
        <f t="shared" si="1"/>
        <v>477.54</v>
      </c>
      <c r="E54" s="29">
        <f t="shared" si="2"/>
        <v>1080.9039404561372</v>
      </c>
      <c r="F54" s="29">
        <f t="shared" si="7"/>
        <v>1558.44</v>
      </c>
      <c r="G54" s="29">
        <f t="shared" si="3"/>
        <v>129157.39576558674</v>
      </c>
      <c r="L54" s="76">
        <f t="shared" si="11"/>
        <v>45047</v>
      </c>
      <c r="M54" s="62">
        <v>41</v>
      </c>
      <c r="N54" s="55">
        <f t="shared" si="12"/>
        <v>14233.459893131285</v>
      </c>
      <c r="O54" s="77">
        <f t="shared" si="4"/>
        <v>52.19</v>
      </c>
      <c r="P54" s="77">
        <f t="shared" si="5"/>
        <v>191.00847964830328</v>
      </c>
      <c r="Q54" s="77">
        <f t="shared" si="8"/>
        <v>243.2</v>
      </c>
      <c r="R54" s="77">
        <f t="shared" si="6"/>
        <v>14042.451413482982</v>
      </c>
    </row>
    <row r="55" spans="1:18" x14ac:dyDescent="0.25">
      <c r="A55" s="27">
        <f t="shared" si="9"/>
        <v>45078</v>
      </c>
      <c r="B55" s="28">
        <v>42</v>
      </c>
      <c r="C55" s="10">
        <f t="shared" si="10"/>
        <v>129157.39576558674</v>
      </c>
      <c r="D55" s="29">
        <f t="shared" si="1"/>
        <v>473.58</v>
      </c>
      <c r="E55" s="29">
        <f t="shared" si="2"/>
        <v>1084.8672549044766</v>
      </c>
      <c r="F55" s="29">
        <f t="shared" si="7"/>
        <v>1558.44</v>
      </c>
      <c r="G55" s="29">
        <f t="shared" si="3"/>
        <v>128072.52851068227</v>
      </c>
      <c r="L55" s="76">
        <f t="shared" si="11"/>
        <v>45078</v>
      </c>
      <c r="M55" s="62">
        <v>42</v>
      </c>
      <c r="N55" s="55">
        <f t="shared" si="12"/>
        <v>14042.451413482982</v>
      </c>
      <c r="O55" s="77">
        <f t="shared" si="4"/>
        <v>51.49</v>
      </c>
      <c r="P55" s="77">
        <f t="shared" si="5"/>
        <v>191.70884407368041</v>
      </c>
      <c r="Q55" s="77">
        <f t="shared" si="8"/>
        <v>243.2</v>
      </c>
      <c r="R55" s="77">
        <f t="shared" si="6"/>
        <v>13850.742569409302</v>
      </c>
    </row>
    <row r="56" spans="1:18" x14ac:dyDescent="0.25">
      <c r="A56" s="27">
        <f t="shared" si="9"/>
        <v>45108</v>
      </c>
      <c r="B56" s="28">
        <v>43</v>
      </c>
      <c r="C56" s="10">
        <f t="shared" si="10"/>
        <v>128072.52851068227</v>
      </c>
      <c r="D56" s="29">
        <f t="shared" si="1"/>
        <v>469.6</v>
      </c>
      <c r="E56" s="29">
        <f t="shared" si="2"/>
        <v>1088.8451015057929</v>
      </c>
      <c r="F56" s="29">
        <f t="shared" si="7"/>
        <v>1558.44</v>
      </c>
      <c r="G56" s="29">
        <f t="shared" si="3"/>
        <v>126983.68340917648</v>
      </c>
      <c r="L56" s="76">
        <f t="shared" si="11"/>
        <v>45108</v>
      </c>
      <c r="M56" s="62">
        <v>43</v>
      </c>
      <c r="N56" s="55">
        <f t="shared" si="12"/>
        <v>13850.742569409302</v>
      </c>
      <c r="O56" s="77">
        <f t="shared" si="4"/>
        <v>50.79</v>
      </c>
      <c r="P56" s="77">
        <f t="shared" si="5"/>
        <v>192.41177650195056</v>
      </c>
      <c r="Q56" s="77">
        <f t="shared" si="8"/>
        <v>243.2</v>
      </c>
      <c r="R56" s="77">
        <f t="shared" si="6"/>
        <v>13658.330792907351</v>
      </c>
    </row>
    <row r="57" spans="1:18" x14ac:dyDescent="0.25">
      <c r="A57" s="27">
        <f t="shared" si="9"/>
        <v>45139</v>
      </c>
      <c r="B57" s="28">
        <v>44</v>
      </c>
      <c r="C57" s="10">
        <f t="shared" si="10"/>
        <v>126983.68340917648</v>
      </c>
      <c r="D57" s="29">
        <f t="shared" si="1"/>
        <v>465.61</v>
      </c>
      <c r="E57" s="29">
        <f t="shared" si="2"/>
        <v>1092.8375335446474</v>
      </c>
      <c r="F57" s="29">
        <f t="shared" si="7"/>
        <v>1558.44</v>
      </c>
      <c r="G57" s="29">
        <f t="shared" si="3"/>
        <v>125890.84587563183</v>
      </c>
      <c r="L57" s="76">
        <f t="shared" si="11"/>
        <v>45139</v>
      </c>
      <c r="M57" s="62">
        <v>44</v>
      </c>
      <c r="N57" s="55">
        <f t="shared" si="12"/>
        <v>13658.330792907351</v>
      </c>
      <c r="O57" s="77">
        <f t="shared" si="4"/>
        <v>50.08</v>
      </c>
      <c r="P57" s="77">
        <f t="shared" si="5"/>
        <v>193.11728634912436</v>
      </c>
      <c r="Q57" s="77">
        <f t="shared" si="8"/>
        <v>243.2</v>
      </c>
      <c r="R57" s="77">
        <f t="shared" si="6"/>
        <v>13465.213506558226</v>
      </c>
    </row>
    <row r="58" spans="1:18" x14ac:dyDescent="0.25">
      <c r="A58" s="27">
        <f t="shared" si="9"/>
        <v>45170</v>
      </c>
      <c r="B58" s="28">
        <v>45</v>
      </c>
      <c r="C58" s="10">
        <f t="shared" si="10"/>
        <v>125890.84587563183</v>
      </c>
      <c r="D58" s="29">
        <f t="shared" si="1"/>
        <v>461.6</v>
      </c>
      <c r="E58" s="29">
        <f t="shared" si="2"/>
        <v>1096.8446045009775</v>
      </c>
      <c r="F58" s="29">
        <f t="shared" si="7"/>
        <v>1558.44</v>
      </c>
      <c r="G58" s="29">
        <f t="shared" si="3"/>
        <v>124794.00127113085</v>
      </c>
      <c r="L58" s="76">
        <f t="shared" si="11"/>
        <v>45170</v>
      </c>
      <c r="M58" s="62">
        <v>45</v>
      </c>
      <c r="N58" s="55">
        <f t="shared" si="12"/>
        <v>13465.213506558226</v>
      </c>
      <c r="O58" s="77">
        <f t="shared" si="4"/>
        <v>49.37</v>
      </c>
      <c r="P58" s="77">
        <f t="shared" si="5"/>
        <v>193.82538306573784</v>
      </c>
      <c r="Q58" s="77">
        <f t="shared" si="8"/>
        <v>243.2</v>
      </c>
      <c r="R58" s="77">
        <f t="shared" si="6"/>
        <v>13271.388123492488</v>
      </c>
    </row>
    <row r="59" spans="1:18" x14ac:dyDescent="0.25">
      <c r="A59" s="27">
        <f t="shared" si="9"/>
        <v>45200</v>
      </c>
      <c r="B59" s="28">
        <v>46</v>
      </c>
      <c r="C59" s="10">
        <f t="shared" si="10"/>
        <v>124794.00127113085</v>
      </c>
      <c r="D59" s="29">
        <f t="shared" si="1"/>
        <v>457.58</v>
      </c>
      <c r="E59" s="29">
        <f t="shared" si="2"/>
        <v>1100.8663680508148</v>
      </c>
      <c r="F59" s="29">
        <f t="shared" si="7"/>
        <v>1558.44</v>
      </c>
      <c r="G59" s="29">
        <f t="shared" si="3"/>
        <v>123693.13490308003</v>
      </c>
      <c r="L59" s="76">
        <f t="shared" si="11"/>
        <v>45200</v>
      </c>
      <c r="M59" s="62">
        <v>46</v>
      </c>
      <c r="N59" s="55">
        <f t="shared" si="12"/>
        <v>13271.388123492488</v>
      </c>
      <c r="O59" s="77">
        <f t="shared" si="4"/>
        <v>48.66</v>
      </c>
      <c r="P59" s="77">
        <f t="shared" si="5"/>
        <v>194.53607613697886</v>
      </c>
      <c r="Q59" s="77">
        <f t="shared" si="8"/>
        <v>243.2</v>
      </c>
      <c r="R59" s="77">
        <f t="shared" si="6"/>
        <v>13076.852047355509</v>
      </c>
    </row>
    <row r="60" spans="1:18" x14ac:dyDescent="0.25">
      <c r="A60" s="27">
        <f t="shared" si="9"/>
        <v>45231</v>
      </c>
      <c r="B60" s="28">
        <v>47</v>
      </c>
      <c r="C60" s="10">
        <f t="shared" si="10"/>
        <v>123693.13490308003</v>
      </c>
      <c r="D60" s="29">
        <f t="shared" si="1"/>
        <v>453.54</v>
      </c>
      <c r="E60" s="29">
        <f t="shared" si="2"/>
        <v>1104.902878067001</v>
      </c>
      <c r="F60" s="29">
        <f t="shared" si="7"/>
        <v>1558.44</v>
      </c>
      <c r="G60" s="29">
        <f t="shared" si="3"/>
        <v>122588.23202501303</v>
      </c>
      <c r="L60" s="76">
        <f t="shared" si="11"/>
        <v>45231</v>
      </c>
      <c r="M60" s="62">
        <v>47</v>
      </c>
      <c r="N60" s="55">
        <f t="shared" si="12"/>
        <v>13076.852047355509</v>
      </c>
      <c r="O60" s="77">
        <f t="shared" si="4"/>
        <v>47.95</v>
      </c>
      <c r="P60" s="77">
        <f t="shared" si="5"/>
        <v>195.24937508281445</v>
      </c>
      <c r="Q60" s="77">
        <f t="shared" si="8"/>
        <v>243.2</v>
      </c>
      <c r="R60" s="77">
        <f t="shared" si="6"/>
        <v>12881.602672272695</v>
      </c>
    </row>
    <row r="61" spans="1:18" x14ac:dyDescent="0.25">
      <c r="A61" s="27">
        <f t="shared" si="9"/>
        <v>45261</v>
      </c>
      <c r="B61" s="28">
        <v>48</v>
      </c>
      <c r="C61" s="10">
        <f t="shared" si="10"/>
        <v>122588.23202501303</v>
      </c>
      <c r="D61" s="29">
        <f t="shared" si="1"/>
        <v>449.49</v>
      </c>
      <c r="E61" s="29">
        <f t="shared" si="2"/>
        <v>1108.9541886199133</v>
      </c>
      <c r="F61" s="29">
        <f t="shared" si="7"/>
        <v>1558.44</v>
      </c>
      <c r="G61" s="29">
        <f t="shared" si="3"/>
        <v>121479.27783639311</v>
      </c>
      <c r="L61" s="76">
        <f t="shared" si="11"/>
        <v>45261</v>
      </c>
      <c r="M61" s="62">
        <v>48</v>
      </c>
      <c r="N61" s="55">
        <f t="shared" si="12"/>
        <v>12881.602672272695</v>
      </c>
      <c r="O61" s="77">
        <f t="shared" si="4"/>
        <v>47.23</v>
      </c>
      <c r="P61" s="77">
        <f t="shared" si="5"/>
        <v>195.96528945811812</v>
      </c>
      <c r="Q61" s="77">
        <f t="shared" si="8"/>
        <v>243.2</v>
      </c>
      <c r="R61" s="77">
        <f t="shared" si="6"/>
        <v>12685.637382814577</v>
      </c>
    </row>
    <row r="62" spans="1:18" x14ac:dyDescent="0.25">
      <c r="A62" s="27">
        <f t="shared" si="9"/>
        <v>45292</v>
      </c>
      <c r="B62" s="28">
        <v>49</v>
      </c>
      <c r="C62" s="10">
        <f t="shared" si="10"/>
        <v>121479.27783639311</v>
      </c>
      <c r="D62" s="29">
        <f t="shared" si="1"/>
        <v>445.42</v>
      </c>
      <c r="E62" s="29">
        <f t="shared" si="2"/>
        <v>1113.0203539781864</v>
      </c>
      <c r="F62" s="29">
        <f t="shared" si="7"/>
        <v>1558.44</v>
      </c>
      <c r="G62" s="29">
        <f t="shared" si="3"/>
        <v>120366.25748241493</v>
      </c>
      <c r="L62" s="76">
        <f t="shared" si="11"/>
        <v>45292</v>
      </c>
      <c r="M62" s="62">
        <v>49</v>
      </c>
      <c r="N62" s="55">
        <f t="shared" si="12"/>
        <v>12685.637382814577</v>
      </c>
      <c r="O62" s="77">
        <f t="shared" si="4"/>
        <v>46.51</v>
      </c>
      <c r="P62" s="77">
        <f t="shared" si="5"/>
        <v>196.68382885279792</v>
      </c>
      <c r="Q62" s="77">
        <f t="shared" si="8"/>
        <v>243.2</v>
      </c>
      <c r="R62" s="77">
        <f t="shared" si="6"/>
        <v>12488.953553961779</v>
      </c>
    </row>
    <row r="63" spans="1:18" x14ac:dyDescent="0.25">
      <c r="A63" s="27">
        <f t="shared" si="9"/>
        <v>45323</v>
      </c>
      <c r="B63" s="28">
        <v>50</v>
      </c>
      <c r="C63" s="10">
        <f t="shared" si="10"/>
        <v>120366.25748241493</v>
      </c>
      <c r="D63" s="29">
        <f t="shared" si="1"/>
        <v>441.34</v>
      </c>
      <c r="E63" s="29">
        <f t="shared" si="2"/>
        <v>1117.1014286094398</v>
      </c>
      <c r="F63" s="29">
        <f t="shared" si="7"/>
        <v>1558.44</v>
      </c>
      <c r="G63" s="29">
        <f t="shared" si="3"/>
        <v>119249.15605380549</v>
      </c>
      <c r="L63" s="76">
        <f t="shared" si="11"/>
        <v>45323</v>
      </c>
      <c r="M63" s="62">
        <v>50</v>
      </c>
      <c r="N63" s="55">
        <f t="shared" si="12"/>
        <v>12488.953553961779</v>
      </c>
      <c r="O63" s="77">
        <f t="shared" si="4"/>
        <v>45.79</v>
      </c>
      <c r="P63" s="77">
        <f t="shared" si="5"/>
        <v>197.40500289192482</v>
      </c>
      <c r="Q63" s="77">
        <f t="shared" si="8"/>
        <v>243.2</v>
      </c>
      <c r="R63" s="77">
        <f t="shared" si="6"/>
        <v>12291.548551069855</v>
      </c>
    </row>
    <row r="64" spans="1:18" x14ac:dyDescent="0.25">
      <c r="A64" s="27">
        <f t="shared" si="9"/>
        <v>45352</v>
      </c>
      <c r="B64" s="28">
        <v>51</v>
      </c>
      <c r="C64" s="10">
        <f t="shared" si="10"/>
        <v>119249.15605380549</v>
      </c>
      <c r="D64" s="29">
        <f t="shared" si="1"/>
        <v>437.25</v>
      </c>
      <c r="E64" s="29">
        <f t="shared" si="2"/>
        <v>1121.1974671810076</v>
      </c>
      <c r="F64" s="29">
        <f t="shared" si="7"/>
        <v>1558.44</v>
      </c>
      <c r="G64" s="29">
        <f t="shared" si="3"/>
        <v>118127.95858662449</v>
      </c>
      <c r="L64" s="76">
        <f t="shared" si="11"/>
        <v>45352</v>
      </c>
      <c r="M64" s="62">
        <v>51</v>
      </c>
      <c r="N64" s="55">
        <f t="shared" si="12"/>
        <v>12291.548551069855</v>
      </c>
      <c r="O64" s="77">
        <f t="shared" si="4"/>
        <v>45.07</v>
      </c>
      <c r="P64" s="77">
        <f t="shared" si="5"/>
        <v>198.12882123586186</v>
      </c>
      <c r="Q64" s="77">
        <f t="shared" si="8"/>
        <v>243.2</v>
      </c>
      <c r="R64" s="77">
        <f t="shared" si="6"/>
        <v>12093.419729833993</v>
      </c>
    </row>
    <row r="65" spans="1:18" x14ac:dyDescent="0.25">
      <c r="A65" s="27">
        <f t="shared" si="9"/>
        <v>45383</v>
      </c>
      <c r="B65" s="28">
        <v>52</v>
      </c>
      <c r="C65" s="10">
        <f t="shared" si="10"/>
        <v>118127.95858662449</v>
      </c>
      <c r="D65" s="29">
        <f t="shared" si="1"/>
        <v>433.14</v>
      </c>
      <c r="E65" s="29">
        <f t="shared" si="2"/>
        <v>1125.3085245606712</v>
      </c>
      <c r="F65" s="29">
        <f t="shared" si="7"/>
        <v>1558.44</v>
      </c>
      <c r="G65" s="29">
        <f t="shared" si="3"/>
        <v>117002.65006206381</v>
      </c>
      <c r="L65" s="76">
        <f t="shared" si="11"/>
        <v>45383</v>
      </c>
      <c r="M65" s="62">
        <v>52</v>
      </c>
      <c r="N65" s="55">
        <f t="shared" si="12"/>
        <v>12093.419729833993</v>
      </c>
      <c r="O65" s="77">
        <f t="shared" si="4"/>
        <v>44.34</v>
      </c>
      <c r="P65" s="77">
        <f t="shared" si="5"/>
        <v>198.85529358039335</v>
      </c>
      <c r="Q65" s="77">
        <f t="shared" si="8"/>
        <v>243.2</v>
      </c>
      <c r="R65" s="77">
        <f t="shared" si="6"/>
        <v>11894.5644362536</v>
      </c>
    </row>
    <row r="66" spans="1:18" x14ac:dyDescent="0.25">
      <c r="A66" s="27">
        <f t="shared" si="9"/>
        <v>45413</v>
      </c>
      <c r="B66" s="28">
        <v>53</v>
      </c>
      <c r="C66" s="10">
        <f t="shared" si="10"/>
        <v>117002.65006206381</v>
      </c>
      <c r="D66" s="29">
        <f t="shared" si="1"/>
        <v>429.01</v>
      </c>
      <c r="E66" s="29">
        <f t="shared" si="2"/>
        <v>1129.4346558173936</v>
      </c>
      <c r="F66" s="29">
        <f t="shared" si="7"/>
        <v>1558.44</v>
      </c>
      <c r="G66" s="29">
        <f t="shared" si="3"/>
        <v>115873.21540624641</v>
      </c>
      <c r="L66" s="76">
        <f t="shared" si="11"/>
        <v>45413</v>
      </c>
      <c r="M66" s="62">
        <v>53</v>
      </c>
      <c r="N66" s="55">
        <f t="shared" si="12"/>
        <v>11894.5644362536</v>
      </c>
      <c r="O66" s="77">
        <f t="shared" si="4"/>
        <v>43.61</v>
      </c>
      <c r="P66" s="77">
        <f t="shared" si="5"/>
        <v>199.58442965685478</v>
      </c>
      <c r="Q66" s="77">
        <f t="shared" si="8"/>
        <v>243.2</v>
      </c>
      <c r="R66" s="77">
        <f t="shared" si="6"/>
        <v>11694.980006596747</v>
      </c>
    </row>
    <row r="67" spans="1:18" x14ac:dyDescent="0.25">
      <c r="A67" s="27">
        <f t="shared" si="9"/>
        <v>45444</v>
      </c>
      <c r="B67" s="28">
        <v>54</v>
      </c>
      <c r="C67" s="10">
        <f t="shared" si="10"/>
        <v>115873.21540624641</v>
      </c>
      <c r="D67" s="29">
        <f t="shared" si="1"/>
        <v>424.87</v>
      </c>
      <c r="E67" s="29">
        <f t="shared" si="2"/>
        <v>1133.5759162220577</v>
      </c>
      <c r="F67" s="29">
        <f t="shared" si="7"/>
        <v>1558.44</v>
      </c>
      <c r="G67" s="29">
        <f t="shared" si="3"/>
        <v>114739.63949002435</v>
      </c>
      <c r="L67" s="76">
        <f t="shared" si="11"/>
        <v>45444</v>
      </c>
      <c r="M67" s="62">
        <v>54</v>
      </c>
      <c r="N67" s="55">
        <f t="shared" si="12"/>
        <v>11694.980006596747</v>
      </c>
      <c r="O67" s="77">
        <f t="shared" si="4"/>
        <v>42.88</v>
      </c>
      <c r="P67" s="77">
        <f t="shared" si="5"/>
        <v>200.31623923226329</v>
      </c>
      <c r="Q67" s="77">
        <f t="shared" si="8"/>
        <v>243.2</v>
      </c>
      <c r="R67" s="77">
        <f t="shared" si="6"/>
        <v>11494.663767364484</v>
      </c>
    </row>
    <row r="68" spans="1:18" x14ac:dyDescent="0.25">
      <c r="A68" s="27">
        <f t="shared" si="9"/>
        <v>45474</v>
      </c>
      <c r="B68" s="28">
        <v>55</v>
      </c>
      <c r="C68" s="10">
        <f t="shared" si="10"/>
        <v>114739.63949002435</v>
      </c>
      <c r="D68" s="29">
        <f t="shared" si="1"/>
        <v>420.71</v>
      </c>
      <c r="E68" s="29">
        <f t="shared" si="2"/>
        <v>1137.7323612482051</v>
      </c>
      <c r="F68" s="29">
        <f t="shared" si="7"/>
        <v>1558.44</v>
      </c>
      <c r="G68" s="29">
        <f t="shared" si="3"/>
        <v>113601.90712877615</v>
      </c>
      <c r="L68" s="76">
        <f t="shared" si="11"/>
        <v>45474</v>
      </c>
      <c r="M68" s="62">
        <v>55</v>
      </c>
      <c r="N68" s="55">
        <f t="shared" si="12"/>
        <v>11494.663767364484</v>
      </c>
      <c r="O68" s="77">
        <f t="shared" si="4"/>
        <v>42.15</v>
      </c>
      <c r="P68" s="77">
        <f t="shared" si="5"/>
        <v>201.05073210944823</v>
      </c>
      <c r="Q68" s="77">
        <f t="shared" si="8"/>
        <v>243.2</v>
      </c>
      <c r="R68" s="77">
        <f t="shared" si="6"/>
        <v>11293.613035255035</v>
      </c>
    </row>
    <row r="69" spans="1:18" x14ac:dyDescent="0.25">
      <c r="A69" s="27">
        <f t="shared" si="9"/>
        <v>45505</v>
      </c>
      <c r="B69" s="28">
        <v>56</v>
      </c>
      <c r="C69" s="10">
        <f t="shared" si="10"/>
        <v>113601.90712877615</v>
      </c>
      <c r="D69" s="29">
        <f t="shared" si="1"/>
        <v>416.54</v>
      </c>
      <c r="E69" s="29">
        <f t="shared" si="2"/>
        <v>1141.9040465727819</v>
      </c>
      <c r="F69" s="29">
        <f t="shared" si="7"/>
        <v>1558.44</v>
      </c>
      <c r="G69" s="29">
        <f t="shared" si="3"/>
        <v>112460.00308220336</v>
      </c>
      <c r="L69" s="76">
        <f t="shared" si="11"/>
        <v>45505</v>
      </c>
      <c r="M69" s="62">
        <v>56</v>
      </c>
      <c r="N69" s="55">
        <f t="shared" si="12"/>
        <v>11293.613035255035</v>
      </c>
      <c r="O69" s="77">
        <f t="shared" si="4"/>
        <v>41.41</v>
      </c>
      <c r="P69" s="77">
        <f t="shared" si="5"/>
        <v>201.78791812718288</v>
      </c>
      <c r="Q69" s="77">
        <f t="shared" si="8"/>
        <v>243.2</v>
      </c>
      <c r="R69" s="77">
        <f t="shared" si="6"/>
        <v>11091.825117127852</v>
      </c>
    </row>
    <row r="70" spans="1:18" x14ac:dyDescent="0.25">
      <c r="A70" s="27">
        <f t="shared" si="9"/>
        <v>45536</v>
      </c>
      <c r="B70" s="28">
        <v>57</v>
      </c>
      <c r="C70" s="10">
        <f t="shared" si="10"/>
        <v>112460.00308220336</v>
      </c>
      <c r="D70" s="29">
        <f t="shared" si="1"/>
        <v>412.35</v>
      </c>
      <c r="E70" s="29">
        <f t="shared" si="2"/>
        <v>1146.0910280768819</v>
      </c>
      <c r="F70" s="29">
        <f t="shared" si="7"/>
        <v>1558.44</v>
      </c>
      <c r="G70" s="29">
        <f t="shared" si="3"/>
        <v>111313.91205412647</v>
      </c>
      <c r="L70" s="76">
        <f t="shared" si="11"/>
        <v>45536</v>
      </c>
      <c r="M70" s="62">
        <v>57</v>
      </c>
      <c r="N70" s="55">
        <f t="shared" si="12"/>
        <v>11091.825117127852</v>
      </c>
      <c r="O70" s="77">
        <f t="shared" si="4"/>
        <v>40.67</v>
      </c>
      <c r="P70" s="77">
        <f t="shared" si="5"/>
        <v>202.52780716031589</v>
      </c>
      <c r="Q70" s="77">
        <f t="shared" si="8"/>
        <v>243.2</v>
      </c>
      <c r="R70" s="77">
        <f t="shared" si="6"/>
        <v>10889.297309967536</v>
      </c>
    </row>
    <row r="71" spans="1:18" x14ac:dyDescent="0.25">
      <c r="A71" s="27">
        <f t="shared" si="9"/>
        <v>45566</v>
      </c>
      <c r="B71" s="28">
        <v>58</v>
      </c>
      <c r="C71" s="10">
        <f t="shared" si="10"/>
        <v>111313.91205412647</v>
      </c>
      <c r="D71" s="29">
        <f t="shared" si="1"/>
        <v>408.15</v>
      </c>
      <c r="E71" s="29">
        <f t="shared" si="2"/>
        <v>1150.2933618464972</v>
      </c>
      <c r="F71" s="29">
        <f t="shared" si="7"/>
        <v>1558.44</v>
      </c>
      <c r="G71" s="29">
        <f t="shared" si="3"/>
        <v>110163.61869227997</v>
      </c>
      <c r="L71" s="76">
        <f t="shared" si="11"/>
        <v>45566</v>
      </c>
      <c r="M71" s="62">
        <v>58</v>
      </c>
      <c r="N71" s="55">
        <f t="shared" si="12"/>
        <v>10889.297309967536</v>
      </c>
      <c r="O71" s="77">
        <f t="shared" si="4"/>
        <v>39.93</v>
      </c>
      <c r="P71" s="77">
        <f t="shared" si="5"/>
        <v>203.27040911990372</v>
      </c>
      <c r="Q71" s="77">
        <f t="shared" si="8"/>
        <v>243.2</v>
      </c>
      <c r="R71" s="77">
        <f t="shared" si="6"/>
        <v>10686.026900847633</v>
      </c>
    </row>
    <row r="72" spans="1:18" x14ac:dyDescent="0.25">
      <c r="A72" s="27">
        <f t="shared" si="9"/>
        <v>45597</v>
      </c>
      <c r="B72" s="28">
        <v>59</v>
      </c>
      <c r="C72" s="10">
        <f t="shared" si="10"/>
        <v>110163.61869227997</v>
      </c>
      <c r="D72" s="29">
        <f t="shared" si="1"/>
        <v>403.93</v>
      </c>
      <c r="E72" s="29">
        <f t="shared" si="2"/>
        <v>1154.5111041732678</v>
      </c>
      <c r="F72" s="29">
        <f t="shared" si="7"/>
        <v>1558.44</v>
      </c>
      <c r="G72" s="29">
        <f t="shared" si="3"/>
        <v>109009.10758810669</v>
      </c>
      <c r="L72" s="76">
        <f t="shared" si="11"/>
        <v>45597</v>
      </c>
      <c r="M72" s="62">
        <v>59</v>
      </c>
      <c r="N72" s="55">
        <f t="shared" si="12"/>
        <v>10686.026900847633</v>
      </c>
      <c r="O72" s="77">
        <f t="shared" si="4"/>
        <v>39.18</v>
      </c>
      <c r="P72" s="77">
        <f t="shared" si="5"/>
        <v>204.01573395334336</v>
      </c>
      <c r="Q72" s="77">
        <f t="shared" si="8"/>
        <v>243.2</v>
      </c>
      <c r="R72" s="77">
        <f t="shared" si="6"/>
        <v>10482.01116689429</v>
      </c>
    </row>
    <row r="73" spans="1:18" x14ac:dyDescent="0.25">
      <c r="A73" s="27">
        <f t="shared" si="9"/>
        <v>45627</v>
      </c>
      <c r="B73" s="28">
        <v>60</v>
      </c>
      <c r="C73" s="10">
        <f>G72</f>
        <v>109009.10758810669</v>
      </c>
      <c r="D73" s="29">
        <f>ROUND(C73*$E$10/12,2)</f>
        <v>399.7</v>
      </c>
      <c r="E73" s="29">
        <f t="shared" si="2"/>
        <v>1158.7443115552364</v>
      </c>
      <c r="F73" s="29">
        <f t="shared" si="7"/>
        <v>1558.44</v>
      </c>
      <c r="G73" s="29">
        <f>C73-E73</f>
        <v>107850.36327655146</v>
      </c>
      <c r="L73" s="76">
        <f t="shared" si="11"/>
        <v>45627</v>
      </c>
      <c r="M73" s="62">
        <v>60</v>
      </c>
      <c r="N73" s="55">
        <f>R72</f>
        <v>10482.01116689429</v>
      </c>
      <c r="O73" s="77">
        <f t="shared" si="4"/>
        <v>38.43</v>
      </c>
      <c r="P73" s="77">
        <f t="shared" si="5"/>
        <v>204.76379164450563</v>
      </c>
      <c r="Q73" s="77">
        <f t="shared" si="8"/>
        <v>243.2</v>
      </c>
      <c r="R73" s="77">
        <f>N73-P73</f>
        <v>10277.247375249784</v>
      </c>
    </row>
    <row r="74" spans="1:18" x14ac:dyDescent="0.25">
      <c r="A74" s="27">
        <f t="shared" si="9"/>
        <v>45658</v>
      </c>
      <c r="B74" s="28">
        <v>61</v>
      </c>
      <c r="C74" s="10">
        <f t="shared" ref="C74:C119" si="13">G73</f>
        <v>107850.36327655146</v>
      </c>
      <c r="D74" s="29">
        <f t="shared" ref="D74:D119" si="14">ROUND(C74*$E$10/12,2)</f>
        <v>395.45</v>
      </c>
      <c r="E74" s="29">
        <f t="shared" si="2"/>
        <v>1162.9930406976057</v>
      </c>
      <c r="F74" s="29">
        <f t="shared" si="7"/>
        <v>1558.44</v>
      </c>
      <c r="G74" s="29">
        <f t="shared" ref="G74:G119" si="15">C74-E74</f>
        <v>106687.37023585386</v>
      </c>
      <c r="L74" s="76">
        <f t="shared" si="11"/>
        <v>45658</v>
      </c>
      <c r="M74" s="62">
        <v>61</v>
      </c>
      <c r="N74" s="55">
        <f t="shared" ref="N74:N119" si="16">R73</f>
        <v>10277.247375249784</v>
      </c>
      <c r="O74" s="77">
        <f t="shared" si="4"/>
        <v>37.68</v>
      </c>
      <c r="P74" s="77">
        <f t="shared" si="5"/>
        <v>205.51459221386881</v>
      </c>
      <c r="Q74" s="77">
        <f t="shared" si="8"/>
        <v>243.2</v>
      </c>
      <c r="R74" s="77">
        <f t="shared" ref="R74:R119" si="17">N74-P74</f>
        <v>10071.732783035915</v>
      </c>
    </row>
    <row r="75" spans="1:18" x14ac:dyDescent="0.25">
      <c r="A75" s="27">
        <f t="shared" si="9"/>
        <v>45689</v>
      </c>
      <c r="B75" s="28">
        <v>62</v>
      </c>
      <c r="C75" s="10">
        <f t="shared" si="13"/>
        <v>106687.37023585386</v>
      </c>
      <c r="D75" s="29">
        <f t="shared" si="14"/>
        <v>391.19</v>
      </c>
      <c r="E75" s="29">
        <f t="shared" si="2"/>
        <v>1167.2573485134967</v>
      </c>
      <c r="F75" s="29">
        <f t="shared" si="7"/>
        <v>1558.44</v>
      </c>
      <c r="G75" s="29">
        <f t="shared" si="15"/>
        <v>105520.11288734036</v>
      </c>
      <c r="L75" s="76">
        <f t="shared" si="11"/>
        <v>45689</v>
      </c>
      <c r="M75" s="62">
        <v>62</v>
      </c>
      <c r="N75" s="55">
        <f t="shared" si="16"/>
        <v>10071.732783035915</v>
      </c>
      <c r="O75" s="77">
        <f t="shared" si="4"/>
        <v>36.93</v>
      </c>
      <c r="P75" s="77">
        <f t="shared" si="5"/>
        <v>206.26814571865299</v>
      </c>
      <c r="Q75" s="77">
        <f t="shared" si="8"/>
        <v>243.2</v>
      </c>
      <c r="R75" s="77">
        <f t="shared" si="17"/>
        <v>9865.4646373172618</v>
      </c>
    </row>
    <row r="76" spans="1:18" x14ac:dyDescent="0.25">
      <c r="A76" s="27">
        <f t="shared" si="9"/>
        <v>45717</v>
      </c>
      <c r="B76" s="28">
        <v>63</v>
      </c>
      <c r="C76" s="10">
        <f t="shared" si="13"/>
        <v>105520.11288734036</v>
      </c>
      <c r="D76" s="29">
        <f t="shared" si="14"/>
        <v>386.91</v>
      </c>
      <c r="E76" s="29">
        <f t="shared" si="2"/>
        <v>1171.5372921247131</v>
      </c>
      <c r="F76" s="29">
        <f t="shared" si="7"/>
        <v>1558.44</v>
      </c>
      <c r="G76" s="29">
        <f t="shared" si="15"/>
        <v>104348.57559521565</v>
      </c>
      <c r="L76" s="76">
        <f t="shared" si="11"/>
        <v>45717</v>
      </c>
      <c r="M76" s="62">
        <v>63</v>
      </c>
      <c r="N76" s="55">
        <f t="shared" si="16"/>
        <v>9865.4646373172618</v>
      </c>
      <c r="O76" s="77">
        <f t="shared" si="4"/>
        <v>36.17</v>
      </c>
      <c r="P76" s="77">
        <f t="shared" si="5"/>
        <v>207.02446225295472</v>
      </c>
      <c r="Q76" s="77">
        <f t="shared" si="8"/>
        <v>243.2</v>
      </c>
      <c r="R76" s="77">
        <f t="shared" si="17"/>
        <v>9658.4401750643065</v>
      </c>
    </row>
    <row r="77" spans="1:18" x14ac:dyDescent="0.25">
      <c r="A77" s="27">
        <f t="shared" si="9"/>
        <v>45748</v>
      </c>
      <c r="B77" s="28">
        <v>64</v>
      </c>
      <c r="C77" s="10">
        <f t="shared" si="13"/>
        <v>104348.57559521565</v>
      </c>
      <c r="D77" s="29">
        <f t="shared" si="14"/>
        <v>382.61</v>
      </c>
      <c r="E77" s="29">
        <f t="shared" si="2"/>
        <v>1175.8329288625036</v>
      </c>
      <c r="F77" s="29">
        <f t="shared" si="7"/>
        <v>1558.44</v>
      </c>
      <c r="G77" s="29">
        <f t="shared" si="15"/>
        <v>103172.74266635314</v>
      </c>
      <c r="L77" s="76">
        <f t="shared" si="11"/>
        <v>45748</v>
      </c>
      <c r="M77" s="62">
        <v>64</v>
      </c>
      <c r="N77" s="55">
        <f t="shared" si="16"/>
        <v>9658.4401750643065</v>
      </c>
      <c r="O77" s="77">
        <f t="shared" si="4"/>
        <v>35.409999999999997</v>
      </c>
      <c r="P77" s="77">
        <f t="shared" si="5"/>
        <v>207.78355194788224</v>
      </c>
      <c r="Q77" s="77">
        <f t="shared" si="8"/>
        <v>243.2</v>
      </c>
      <c r="R77" s="77">
        <f t="shared" si="17"/>
        <v>9450.6566231164234</v>
      </c>
    </row>
    <row r="78" spans="1:18" x14ac:dyDescent="0.25">
      <c r="A78" s="27">
        <f t="shared" si="9"/>
        <v>45778</v>
      </c>
      <c r="B78" s="28">
        <v>65</v>
      </c>
      <c r="C78" s="10">
        <f t="shared" si="13"/>
        <v>103172.74266635314</v>
      </c>
      <c r="D78" s="29">
        <f t="shared" si="14"/>
        <v>378.3</v>
      </c>
      <c r="E78" s="29">
        <f t="shared" si="2"/>
        <v>1180.1443162683329</v>
      </c>
      <c r="F78" s="29">
        <f t="shared" si="7"/>
        <v>1558.44</v>
      </c>
      <c r="G78" s="29">
        <f t="shared" si="15"/>
        <v>101992.59835008481</v>
      </c>
      <c r="L78" s="76">
        <f t="shared" si="11"/>
        <v>45778</v>
      </c>
      <c r="M78" s="62">
        <v>65</v>
      </c>
      <c r="N78" s="55">
        <f t="shared" si="16"/>
        <v>9450.6566231164234</v>
      </c>
      <c r="O78" s="77">
        <f t="shared" si="4"/>
        <v>34.65</v>
      </c>
      <c r="P78" s="77">
        <f t="shared" si="5"/>
        <v>208.54542497169115</v>
      </c>
      <c r="Q78" s="77">
        <f t="shared" si="8"/>
        <v>243.2</v>
      </c>
      <c r="R78" s="77">
        <f t="shared" si="17"/>
        <v>9242.111198144732</v>
      </c>
    </row>
    <row r="79" spans="1:18" x14ac:dyDescent="0.25">
      <c r="A79" s="27">
        <f t="shared" si="9"/>
        <v>45809</v>
      </c>
      <c r="B79" s="28">
        <v>66</v>
      </c>
      <c r="C79" s="10">
        <f t="shared" si="13"/>
        <v>101992.59835008481</v>
      </c>
      <c r="D79" s="29">
        <f t="shared" si="14"/>
        <v>373.97</v>
      </c>
      <c r="E79" s="29">
        <f t="shared" ref="E79:E119" si="18">PPMT($E$10/12,B79,$E$7,-$E$8,$E$9,0)</f>
        <v>1184.4715120946501</v>
      </c>
      <c r="F79" s="29">
        <f t="shared" si="7"/>
        <v>1558.44</v>
      </c>
      <c r="G79" s="29">
        <f t="shared" si="15"/>
        <v>100808.12683799016</v>
      </c>
      <c r="L79" s="76">
        <f t="shared" si="11"/>
        <v>45809</v>
      </c>
      <c r="M79" s="62">
        <v>66</v>
      </c>
      <c r="N79" s="55">
        <f t="shared" si="16"/>
        <v>9242.111198144732</v>
      </c>
      <c r="O79" s="77">
        <f t="shared" ref="O79:O119" si="19">ROUND(N79*$P$10/12,2)</f>
        <v>33.89</v>
      </c>
      <c r="P79" s="77">
        <f t="shared" ref="P79:P119" si="20">PPMT($P$10/12,M79,$P$7,-$P$8,$P$9,0)</f>
        <v>209.31009152992064</v>
      </c>
      <c r="Q79" s="77">
        <f t="shared" si="8"/>
        <v>243.2</v>
      </c>
      <c r="R79" s="77">
        <f t="shared" si="17"/>
        <v>9032.8011066148119</v>
      </c>
    </row>
    <row r="80" spans="1:18" x14ac:dyDescent="0.25">
      <c r="A80" s="27">
        <f t="shared" si="9"/>
        <v>45839</v>
      </c>
      <c r="B80" s="28">
        <v>67</v>
      </c>
      <c r="C80" s="10">
        <f t="shared" si="13"/>
        <v>100808.12683799016</v>
      </c>
      <c r="D80" s="29">
        <f t="shared" si="14"/>
        <v>369.63</v>
      </c>
      <c r="E80" s="29">
        <f t="shared" si="18"/>
        <v>1188.8145743056637</v>
      </c>
      <c r="F80" s="29">
        <f t="shared" ref="F80:F119" si="21">F79</f>
        <v>1558.44</v>
      </c>
      <c r="G80" s="29">
        <f t="shared" si="15"/>
        <v>99619.312263684493</v>
      </c>
      <c r="L80" s="76">
        <f t="shared" si="11"/>
        <v>45839</v>
      </c>
      <c r="M80" s="62">
        <v>67</v>
      </c>
      <c r="N80" s="55">
        <f t="shared" si="16"/>
        <v>9032.8011066148119</v>
      </c>
      <c r="O80" s="77">
        <f t="shared" si="19"/>
        <v>33.119999999999997</v>
      </c>
      <c r="P80" s="77">
        <f t="shared" si="20"/>
        <v>210.07756186553036</v>
      </c>
      <c r="Q80" s="77">
        <f t="shared" ref="Q80:Q119" si="22">Q79</f>
        <v>243.2</v>
      </c>
      <c r="R80" s="77">
        <f t="shared" si="17"/>
        <v>8822.7235447492822</v>
      </c>
    </row>
    <row r="81" spans="1:18" x14ac:dyDescent="0.25">
      <c r="A81" s="27">
        <f t="shared" ref="A81:A119" si="23">EDATE(A80,1)</f>
        <v>45870</v>
      </c>
      <c r="B81" s="28">
        <v>68</v>
      </c>
      <c r="C81" s="10">
        <f t="shared" si="13"/>
        <v>99619.312263684493</v>
      </c>
      <c r="D81" s="29">
        <f t="shared" si="14"/>
        <v>365.27</v>
      </c>
      <c r="E81" s="29">
        <f t="shared" si="18"/>
        <v>1193.1735610781177</v>
      </c>
      <c r="F81" s="29">
        <f t="shared" si="21"/>
        <v>1558.44</v>
      </c>
      <c r="G81" s="29">
        <f t="shared" si="15"/>
        <v>98426.138702606375</v>
      </c>
      <c r="L81" s="76">
        <f t="shared" ref="L81:L119" si="24">EDATE(L80,1)</f>
        <v>45870</v>
      </c>
      <c r="M81" s="62">
        <v>68</v>
      </c>
      <c r="N81" s="55">
        <f t="shared" si="16"/>
        <v>8822.7235447492822</v>
      </c>
      <c r="O81" s="77">
        <f t="shared" si="19"/>
        <v>32.35</v>
      </c>
      <c r="P81" s="77">
        <f t="shared" si="20"/>
        <v>210.84784625903728</v>
      </c>
      <c r="Q81" s="77">
        <f t="shared" si="22"/>
        <v>243.2</v>
      </c>
      <c r="R81" s="77">
        <f t="shared" si="17"/>
        <v>8611.8756984902448</v>
      </c>
    </row>
    <row r="82" spans="1:18" x14ac:dyDescent="0.25">
      <c r="A82" s="27">
        <f t="shared" si="23"/>
        <v>45901</v>
      </c>
      <c r="B82" s="28">
        <v>69</v>
      </c>
      <c r="C82" s="10">
        <f t="shared" si="13"/>
        <v>98426.138702606375</v>
      </c>
      <c r="D82" s="29">
        <f t="shared" si="14"/>
        <v>360.9</v>
      </c>
      <c r="E82" s="29">
        <f t="shared" si="18"/>
        <v>1197.5485308020711</v>
      </c>
      <c r="F82" s="29">
        <f t="shared" si="21"/>
        <v>1558.44</v>
      </c>
      <c r="G82" s="29">
        <f t="shared" si="15"/>
        <v>97228.590171804302</v>
      </c>
      <c r="L82" s="76">
        <f t="shared" si="24"/>
        <v>45901</v>
      </c>
      <c r="M82" s="62">
        <v>69</v>
      </c>
      <c r="N82" s="55">
        <f t="shared" si="16"/>
        <v>8611.8756984902448</v>
      </c>
      <c r="O82" s="77">
        <f t="shared" si="19"/>
        <v>31.58</v>
      </c>
      <c r="P82" s="77">
        <f t="shared" si="20"/>
        <v>211.62095502865378</v>
      </c>
      <c r="Q82" s="77">
        <f t="shared" si="22"/>
        <v>243.2</v>
      </c>
      <c r="R82" s="77">
        <f t="shared" si="17"/>
        <v>8400.2547434615917</v>
      </c>
    </row>
    <row r="83" spans="1:18" x14ac:dyDescent="0.25">
      <c r="A83" s="27">
        <f t="shared" si="23"/>
        <v>45931</v>
      </c>
      <c r="B83" s="28">
        <v>70</v>
      </c>
      <c r="C83" s="10">
        <f t="shared" si="13"/>
        <v>97228.590171804302</v>
      </c>
      <c r="D83" s="29">
        <f t="shared" si="14"/>
        <v>356.5</v>
      </c>
      <c r="E83" s="29">
        <f t="shared" si="18"/>
        <v>1201.9395420816786</v>
      </c>
      <c r="F83" s="29">
        <f t="shared" si="21"/>
        <v>1558.44</v>
      </c>
      <c r="G83" s="29">
        <f t="shared" si="15"/>
        <v>96026.65062972263</v>
      </c>
      <c r="L83" s="76">
        <f t="shared" si="24"/>
        <v>45931</v>
      </c>
      <c r="M83" s="62">
        <v>70</v>
      </c>
      <c r="N83" s="55">
        <f t="shared" si="16"/>
        <v>8400.2547434615917</v>
      </c>
      <c r="O83" s="77">
        <f t="shared" si="19"/>
        <v>30.8</v>
      </c>
      <c r="P83" s="77">
        <f t="shared" si="20"/>
        <v>212.39689853042549</v>
      </c>
      <c r="Q83" s="77">
        <f t="shared" si="22"/>
        <v>243.2</v>
      </c>
      <c r="R83" s="77">
        <f t="shared" si="17"/>
        <v>8187.8578449311663</v>
      </c>
    </row>
    <row r="84" spans="1:18" x14ac:dyDescent="0.25">
      <c r="A84" s="27">
        <f t="shared" si="23"/>
        <v>45962</v>
      </c>
      <c r="B84" s="28">
        <v>71</v>
      </c>
      <c r="C84" s="10">
        <f t="shared" si="13"/>
        <v>96026.65062972263</v>
      </c>
      <c r="D84" s="29">
        <f t="shared" si="14"/>
        <v>352.1</v>
      </c>
      <c r="E84" s="29">
        <f t="shared" si="18"/>
        <v>1206.3466537359782</v>
      </c>
      <c r="F84" s="29">
        <f t="shared" si="21"/>
        <v>1558.44</v>
      </c>
      <c r="G84" s="29">
        <f t="shared" si="15"/>
        <v>94820.303975986651</v>
      </c>
      <c r="L84" s="76">
        <f t="shared" si="24"/>
        <v>45962</v>
      </c>
      <c r="M84" s="62">
        <v>71</v>
      </c>
      <c r="N84" s="55">
        <f t="shared" si="16"/>
        <v>8187.8578449311663</v>
      </c>
      <c r="O84" s="77">
        <f t="shared" si="19"/>
        <v>30.02</v>
      </c>
      <c r="P84" s="77">
        <f t="shared" si="20"/>
        <v>213.17568715837038</v>
      </c>
      <c r="Q84" s="77">
        <f t="shared" si="22"/>
        <v>243.2</v>
      </c>
      <c r="R84" s="77">
        <f t="shared" si="17"/>
        <v>7974.682157772796</v>
      </c>
    </row>
    <row r="85" spans="1:18" x14ac:dyDescent="0.25">
      <c r="A85" s="27">
        <f t="shared" si="23"/>
        <v>45992</v>
      </c>
      <c r="B85" s="28">
        <v>72</v>
      </c>
      <c r="C85" s="10">
        <f t="shared" si="13"/>
        <v>94820.303975986651</v>
      </c>
      <c r="D85" s="29">
        <f t="shared" si="14"/>
        <v>347.67</v>
      </c>
      <c r="E85" s="29">
        <f t="shared" si="18"/>
        <v>1210.7699247996766</v>
      </c>
      <c r="F85" s="29">
        <f t="shared" si="21"/>
        <v>1558.44</v>
      </c>
      <c r="G85" s="29">
        <f t="shared" si="15"/>
        <v>93609.534051186973</v>
      </c>
      <c r="L85" s="76">
        <f t="shared" si="24"/>
        <v>45992</v>
      </c>
      <c r="M85" s="62">
        <v>72</v>
      </c>
      <c r="N85" s="55">
        <f t="shared" si="16"/>
        <v>7974.682157772796</v>
      </c>
      <c r="O85" s="77">
        <f t="shared" si="19"/>
        <v>29.24</v>
      </c>
      <c r="P85" s="77">
        <f t="shared" si="20"/>
        <v>213.95733134461776</v>
      </c>
      <c r="Q85" s="77">
        <f t="shared" si="22"/>
        <v>243.2</v>
      </c>
      <c r="R85" s="77">
        <f t="shared" si="17"/>
        <v>7760.7248264281779</v>
      </c>
    </row>
    <row r="86" spans="1:18" x14ac:dyDescent="0.25">
      <c r="A86" s="27">
        <f t="shared" si="23"/>
        <v>46023</v>
      </c>
      <c r="B86" s="28">
        <v>73</v>
      </c>
      <c r="C86" s="10">
        <f t="shared" si="13"/>
        <v>93609.534051186973</v>
      </c>
      <c r="D86" s="29">
        <f t="shared" si="14"/>
        <v>343.23</v>
      </c>
      <c r="E86" s="29">
        <f t="shared" si="18"/>
        <v>1215.2094145239421</v>
      </c>
      <c r="F86" s="29">
        <f t="shared" si="21"/>
        <v>1558.44</v>
      </c>
      <c r="G86" s="29">
        <f t="shared" si="15"/>
        <v>92394.324636663034</v>
      </c>
      <c r="L86" s="76">
        <f t="shared" si="24"/>
        <v>46023</v>
      </c>
      <c r="M86" s="62">
        <v>73</v>
      </c>
      <c r="N86" s="55">
        <f t="shared" si="16"/>
        <v>7760.7248264281779</v>
      </c>
      <c r="O86" s="77">
        <f t="shared" si="19"/>
        <v>28.46</v>
      </c>
      <c r="P86" s="77">
        <f t="shared" si="20"/>
        <v>214.74184155954802</v>
      </c>
      <c r="Q86" s="77">
        <f t="shared" si="22"/>
        <v>243.2</v>
      </c>
      <c r="R86" s="77">
        <f t="shared" si="17"/>
        <v>7545.9829848686295</v>
      </c>
    </row>
    <row r="87" spans="1:18" x14ac:dyDescent="0.25">
      <c r="A87" s="27">
        <f t="shared" si="23"/>
        <v>46054</v>
      </c>
      <c r="B87" s="28">
        <v>74</v>
      </c>
      <c r="C87" s="10">
        <f t="shared" si="13"/>
        <v>92394.324636663034</v>
      </c>
      <c r="D87" s="29">
        <f t="shared" si="14"/>
        <v>338.78</v>
      </c>
      <c r="E87" s="29">
        <f t="shared" si="18"/>
        <v>1219.6651823771967</v>
      </c>
      <c r="F87" s="29">
        <f t="shared" si="21"/>
        <v>1558.44</v>
      </c>
      <c r="G87" s="29">
        <f t="shared" si="15"/>
        <v>91174.659454285837</v>
      </c>
      <c r="L87" s="76">
        <f t="shared" si="24"/>
        <v>46054</v>
      </c>
      <c r="M87" s="62">
        <v>74</v>
      </c>
      <c r="N87" s="55">
        <f t="shared" si="16"/>
        <v>7545.9829848686295</v>
      </c>
      <c r="O87" s="77">
        <f t="shared" si="19"/>
        <v>27.67</v>
      </c>
      <c r="P87" s="77">
        <f t="shared" si="20"/>
        <v>215.52922831193302</v>
      </c>
      <c r="Q87" s="77">
        <f t="shared" si="22"/>
        <v>243.2</v>
      </c>
      <c r="R87" s="77">
        <f t="shared" si="17"/>
        <v>7330.4537565566961</v>
      </c>
    </row>
    <row r="88" spans="1:18" x14ac:dyDescent="0.25">
      <c r="A88" s="27">
        <f t="shared" si="23"/>
        <v>46082</v>
      </c>
      <c r="B88" s="28">
        <v>75</v>
      </c>
      <c r="C88" s="10">
        <f t="shared" si="13"/>
        <v>91174.659454285837</v>
      </c>
      <c r="D88" s="29">
        <f t="shared" si="14"/>
        <v>334.31</v>
      </c>
      <c r="E88" s="29">
        <f t="shared" si="18"/>
        <v>1224.137288045913</v>
      </c>
      <c r="F88" s="29">
        <f t="shared" si="21"/>
        <v>1558.44</v>
      </c>
      <c r="G88" s="29">
        <f t="shared" si="15"/>
        <v>89950.522166239927</v>
      </c>
      <c r="L88" s="76">
        <f t="shared" si="24"/>
        <v>46082</v>
      </c>
      <c r="M88" s="62">
        <v>75</v>
      </c>
      <c r="N88" s="55">
        <f t="shared" si="16"/>
        <v>7330.4537565566961</v>
      </c>
      <c r="O88" s="77">
        <f t="shared" si="19"/>
        <v>26.88</v>
      </c>
      <c r="P88" s="77">
        <f t="shared" si="20"/>
        <v>216.31950214907678</v>
      </c>
      <c r="Q88" s="77">
        <f t="shared" si="22"/>
        <v>243.2</v>
      </c>
      <c r="R88" s="77">
        <f t="shared" si="17"/>
        <v>7114.1342544076197</v>
      </c>
    </row>
    <row r="89" spans="1:18" x14ac:dyDescent="0.25">
      <c r="A89" s="27">
        <f t="shared" si="23"/>
        <v>46113</v>
      </c>
      <c r="B89" s="28">
        <v>76</v>
      </c>
      <c r="C89" s="10">
        <f t="shared" si="13"/>
        <v>89950.522166239927</v>
      </c>
      <c r="D89" s="29">
        <f t="shared" si="14"/>
        <v>329.82</v>
      </c>
      <c r="E89" s="29">
        <f t="shared" si="18"/>
        <v>1228.6257914354146</v>
      </c>
      <c r="F89" s="29">
        <f t="shared" si="21"/>
        <v>1558.44</v>
      </c>
      <c r="G89" s="29">
        <f t="shared" si="15"/>
        <v>88721.896374804506</v>
      </c>
      <c r="L89" s="76">
        <f t="shared" si="24"/>
        <v>46113</v>
      </c>
      <c r="M89" s="62">
        <v>76</v>
      </c>
      <c r="N89" s="55">
        <f t="shared" si="16"/>
        <v>7114.1342544076197</v>
      </c>
      <c r="O89" s="77">
        <f t="shared" si="19"/>
        <v>26.09</v>
      </c>
      <c r="P89" s="77">
        <f t="shared" si="20"/>
        <v>217.11267365695673</v>
      </c>
      <c r="Q89" s="77">
        <f t="shared" si="22"/>
        <v>243.2</v>
      </c>
      <c r="R89" s="77">
        <f t="shared" si="17"/>
        <v>6897.0215807506629</v>
      </c>
    </row>
    <row r="90" spans="1:18" x14ac:dyDescent="0.25">
      <c r="A90" s="27">
        <f t="shared" si="23"/>
        <v>46143</v>
      </c>
      <c r="B90" s="28">
        <v>77</v>
      </c>
      <c r="C90" s="10">
        <f t="shared" si="13"/>
        <v>88721.896374804506</v>
      </c>
      <c r="D90" s="29">
        <f t="shared" si="14"/>
        <v>325.31</v>
      </c>
      <c r="E90" s="29">
        <f t="shared" si="18"/>
        <v>1233.1307526706778</v>
      </c>
      <c r="F90" s="29">
        <f t="shared" si="21"/>
        <v>1558.44</v>
      </c>
      <c r="G90" s="29">
        <f t="shared" si="15"/>
        <v>87488.765622133826</v>
      </c>
      <c r="L90" s="76">
        <f t="shared" si="24"/>
        <v>46143</v>
      </c>
      <c r="M90" s="62">
        <v>77</v>
      </c>
      <c r="N90" s="55">
        <f t="shared" si="16"/>
        <v>6897.0215807506629</v>
      </c>
      <c r="O90" s="77">
        <f t="shared" si="19"/>
        <v>25.29</v>
      </c>
      <c r="P90" s="77">
        <f t="shared" si="20"/>
        <v>217.90875346036555</v>
      </c>
      <c r="Q90" s="77">
        <f t="shared" si="22"/>
        <v>243.2</v>
      </c>
      <c r="R90" s="77">
        <f t="shared" si="17"/>
        <v>6679.112827290297</v>
      </c>
    </row>
    <row r="91" spans="1:18" x14ac:dyDescent="0.25">
      <c r="A91" s="27">
        <f t="shared" si="23"/>
        <v>46174</v>
      </c>
      <c r="B91" s="28">
        <v>78</v>
      </c>
      <c r="C91" s="10">
        <f t="shared" si="13"/>
        <v>87488.765622133826</v>
      </c>
      <c r="D91" s="29">
        <f t="shared" si="14"/>
        <v>320.79000000000002</v>
      </c>
      <c r="E91" s="29">
        <f t="shared" si="18"/>
        <v>1237.6522320971371</v>
      </c>
      <c r="F91" s="29">
        <f t="shared" si="21"/>
        <v>1558.44</v>
      </c>
      <c r="G91" s="29">
        <f t="shared" si="15"/>
        <v>86251.113390036684</v>
      </c>
      <c r="L91" s="76">
        <f t="shared" si="24"/>
        <v>46174</v>
      </c>
      <c r="M91" s="62">
        <v>78</v>
      </c>
      <c r="N91" s="55">
        <f t="shared" si="16"/>
        <v>6679.112827290297</v>
      </c>
      <c r="O91" s="77">
        <f t="shared" si="19"/>
        <v>24.49</v>
      </c>
      <c r="P91" s="77">
        <f t="shared" si="20"/>
        <v>218.7077522230536</v>
      </c>
      <c r="Q91" s="77">
        <f t="shared" si="22"/>
        <v>243.2</v>
      </c>
      <c r="R91" s="77">
        <f t="shared" si="17"/>
        <v>6460.4050750672432</v>
      </c>
    </row>
    <row r="92" spans="1:18" x14ac:dyDescent="0.25">
      <c r="A92" s="27">
        <f t="shared" si="23"/>
        <v>46204</v>
      </c>
      <c r="B92" s="28">
        <v>79</v>
      </c>
      <c r="C92" s="10">
        <f t="shared" si="13"/>
        <v>86251.113390036684</v>
      </c>
      <c r="D92" s="29">
        <f t="shared" si="14"/>
        <v>316.25</v>
      </c>
      <c r="E92" s="29">
        <f t="shared" si="18"/>
        <v>1242.1902902814932</v>
      </c>
      <c r="F92" s="29">
        <f t="shared" si="21"/>
        <v>1558.44</v>
      </c>
      <c r="G92" s="29">
        <f t="shared" si="15"/>
        <v>85008.923099755193</v>
      </c>
      <c r="L92" s="76">
        <f t="shared" si="24"/>
        <v>46204</v>
      </c>
      <c r="M92" s="62">
        <v>79</v>
      </c>
      <c r="N92" s="55">
        <f t="shared" si="16"/>
        <v>6460.4050750672432</v>
      </c>
      <c r="O92" s="77">
        <f t="shared" si="19"/>
        <v>23.69</v>
      </c>
      <c r="P92" s="77">
        <f t="shared" si="20"/>
        <v>219.50968064787142</v>
      </c>
      <c r="Q92" s="77">
        <f t="shared" si="22"/>
        <v>243.2</v>
      </c>
      <c r="R92" s="77">
        <f t="shared" si="17"/>
        <v>6240.8953944193718</v>
      </c>
    </row>
    <row r="93" spans="1:18" x14ac:dyDescent="0.25">
      <c r="A93" s="27">
        <f t="shared" si="23"/>
        <v>46235</v>
      </c>
      <c r="B93" s="28">
        <v>80</v>
      </c>
      <c r="C93" s="10">
        <f t="shared" si="13"/>
        <v>85008.923099755193</v>
      </c>
      <c r="D93" s="29">
        <f t="shared" si="14"/>
        <v>311.7</v>
      </c>
      <c r="E93" s="29">
        <f t="shared" si="18"/>
        <v>1246.7449880125253</v>
      </c>
      <c r="F93" s="29">
        <f t="shared" si="21"/>
        <v>1558.44</v>
      </c>
      <c r="G93" s="29">
        <f t="shared" si="15"/>
        <v>83762.178111742673</v>
      </c>
      <c r="L93" s="76">
        <f t="shared" si="24"/>
        <v>46235</v>
      </c>
      <c r="M93" s="62">
        <v>80</v>
      </c>
      <c r="N93" s="55">
        <f t="shared" si="16"/>
        <v>6240.8953944193718</v>
      </c>
      <c r="O93" s="77">
        <f t="shared" si="19"/>
        <v>22.88</v>
      </c>
      <c r="P93" s="77">
        <f t="shared" si="20"/>
        <v>220.31454947691364</v>
      </c>
      <c r="Q93" s="77">
        <f t="shared" si="22"/>
        <v>243.2</v>
      </c>
      <c r="R93" s="77">
        <f t="shared" si="17"/>
        <v>6020.5808449424585</v>
      </c>
    </row>
    <row r="94" spans="1:18" x14ac:dyDescent="0.25">
      <c r="A94" s="27">
        <f t="shared" si="23"/>
        <v>46266</v>
      </c>
      <c r="B94" s="28">
        <v>81</v>
      </c>
      <c r="C94" s="10">
        <f t="shared" si="13"/>
        <v>83762.178111742673</v>
      </c>
      <c r="D94" s="29">
        <f t="shared" si="14"/>
        <v>307.13</v>
      </c>
      <c r="E94" s="29">
        <f t="shared" si="18"/>
        <v>1251.3163863019047</v>
      </c>
      <c r="F94" s="29">
        <f t="shared" si="21"/>
        <v>1558.44</v>
      </c>
      <c r="G94" s="29">
        <f t="shared" si="15"/>
        <v>82510.861725440773</v>
      </c>
      <c r="L94" s="76">
        <f t="shared" si="24"/>
        <v>46266</v>
      </c>
      <c r="M94" s="62">
        <v>81</v>
      </c>
      <c r="N94" s="55">
        <f t="shared" si="16"/>
        <v>6020.5808449424585</v>
      </c>
      <c r="O94" s="77">
        <f t="shared" si="19"/>
        <v>22.08</v>
      </c>
      <c r="P94" s="77">
        <f t="shared" si="20"/>
        <v>221.12236949166231</v>
      </c>
      <c r="Q94" s="77">
        <f t="shared" si="22"/>
        <v>243.2</v>
      </c>
      <c r="R94" s="77">
        <f t="shared" si="17"/>
        <v>5799.458475450796</v>
      </c>
    </row>
    <row r="95" spans="1:18" x14ac:dyDescent="0.25">
      <c r="A95" s="27">
        <f t="shared" si="23"/>
        <v>46296</v>
      </c>
      <c r="B95" s="28">
        <v>82</v>
      </c>
      <c r="C95" s="10">
        <f t="shared" si="13"/>
        <v>82510.861725440773</v>
      </c>
      <c r="D95" s="29">
        <f t="shared" si="14"/>
        <v>302.54000000000002</v>
      </c>
      <c r="E95" s="29">
        <f t="shared" si="18"/>
        <v>1255.9045463850116</v>
      </c>
      <c r="F95" s="29">
        <f t="shared" si="21"/>
        <v>1558.44</v>
      </c>
      <c r="G95" s="29">
        <f t="shared" si="15"/>
        <v>81254.957179055767</v>
      </c>
      <c r="L95" s="76">
        <f t="shared" si="24"/>
        <v>46296</v>
      </c>
      <c r="M95" s="62">
        <v>82</v>
      </c>
      <c r="N95" s="55">
        <f t="shared" si="16"/>
        <v>5799.458475450796</v>
      </c>
      <c r="O95" s="77">
        <f t="shared" si="19"/>
        <v>21.26</v>
      </c>
      <c r="P95" s="77">
        <f t="shared" si="20"/>
        <v>221.93315151313175</v>
      </c>
      <c r="Q95" s="77">
        <f t="shared" si="22"/>
        <v>243.2</v>
      </c>
      <c r="R95" s="77">
        <f t="shared" si="17"/>
        <v>5577.5253239376643</v>
      </c>
    </row>
    <row r="96" spans="1:18" x14ac:dyDescent="0.25">
      <c r="A96" s="27">
        <f t="shared" si="23"/>
        <v>46327</v>
      </c>
      <c r="B96" s="28">
        <v>83</v>
      </c>
      <c r="C96" s="10">
        <f t="shared" si="13"/>
        <v>81254.957179055767</v>
      </c>
      <c r="D96" s="29">
        <f t="shared" si="14"/>
        <v>297.93</v>
      </c>
      <c r="E96" s="29">
        <f t="shared" si="18"/>
        <v>1260.5095297217565</v>
      </c>
      <c r="F96" s="29">
        <f t="shared" si="21"/>
        <v>1558.44</v>
      </c>
      <c r="G96" s="29">
        <f t="shared" si="15"/>
        <v>79994.447649334004</v>
      </c>
      <c r="L96" s="76">
        <f t="shared" si="24"/>
        <v>46327</v>
      </c>
      <c r="M96" s="62">
        <v>83</v>
      </c>
      <c r="N96" s="55">
        <f t="shared" si="16"/>
        <v>5577.5253239376643</v>
      </c>
      <c r="O96" s="77">
        <f t="shared" si="19"/>
        <v>20.45</v>
      </c>
      <c r="P96" s="77">
        <f t="shared" si="20"/>
        <v>222.74690640201325</v>
      </c>
      <c r="Q96" s="77">
        <f t="shared" si="22"/>
        <v>243.2</v>
      </c>
      <c r="R96" s="77">
        <f t="shared" si="17"/>
        <v>5354.778417535651</v>
      </c>
    </row>
    <row r="97" spans="1:18" x14ac:dyDescent="0.25">
      <c r="A97" s="27">
        <f t="shared" si="23"/>
        <v>46357</v>
      </c>
      <c r="B97" s="28">
        <v>84</v>
      </c>
      <c r="C97" s="10">
        <f t="shared" si="13"/>
        <v>79994.447649334004</v>
      </c>
      <c r="D97" s="29">
        <f t="shared" si="14"/>
        <v>293.31</v>
      </c>
      <c r="E97" s="29">
        <f t="shared" si="18"/>
        <v>1265.1313979974032</v>
      </c>
      <c r="F97" s="29">
        <f t="shared" si="21"/>
        <v>1558.44</v>
      </c>
      <c r="G97" s="29">
        <f t="shared" si="15"/>
        <v>78729.316251336597</v>
      </c>
      <c r="L97" s="76">
        <f t="shared" si="24"/>
        <v>46357</v>
      </c>
      <c r="M97" s="62">
        <v>84</v>
      </c>
      <c r="N97" s="55">
        <f t="shared" si="16"/>
        <v>5354.778417535651</v>
      </c>
      <c r="O97" s="77">
        <f t="shared" si="19"/>
        <v>19.63</v>
      </c>
      <c r="P97" s="77">
        <f t="shared" si="20"/>
        <v>223.56364505882061</v>
      </c>
      <c r="Q97" s="77">
        <f t="shared" si="22"/>
        <v>243.2</v>
      </c>
      <c r="R97" s="77">
        <f t="shared" si="17"/>
        <v>5131.2147724768301</v>
      </c>
    </row>
    <row r="98" spans="1:18" x14ac:dyDescent="0.25">
      <c r="A98" s="27">
        <f t="shared" si="23"/>
        <v>46388</v>
      </c>
      <c r="B98" s="28">
        <v>85</v>
      </c>
      <c r="C98" s="10">
        <f t="shared" si="13"/>
        <v>78729.316251336597</v>
      </c>
      <c r="D98" s="29">
        <f t="shared" si="14"/>
        <v>288.67</v>
      </c>
      <c r="E98" s="29">
        <f t="shared" si="18"/>
        <v>1269.7702131233934</v>
      </c>
      <c r="F98" s="29">
        <f t="shared" si="21"/>
        <v>1558.44</v>
      </c>
      <c r="G98" s="29">
        <f t="shared" si="15"/>
        <v>77459.546038213201</v>
      </c>
      <c r="L98" s="76">
        <f t="shared" si="24"/>
        <v>46388</v>
      </c>
      <c r="M98" s="62">
        <v>85</v>
      </c>
      <c r="N98" s="55">
        <f t="shared" si="16"/>
        <v>5131.2147724768301</v>
      </c>
      <c r="O98" s="77">
        <f t="shared" si="19"/>
        <v>18.809999999999999</v>
      </c>
      <c r="P98" s="77">
        <f t="shared" si="20"/>
        <v>224.38337842403629</v>
      </c>
      <c r="Q98" s="77">
        <f t="shared" si="22"/>
        <v>243.2</v>
      </c>
      <c r="R98" s="77">
        <f t="shared" si="17"/>
        <v>4906.8313940527942</v>
      </c>
    </row>
    <row r="99" spans="1:18" x14ac:dyDescent="0.25">
      <c r="A99" s="27">
        <f t="shared" si="23"/>
        <v>46419</v>
      </c>
      <c r="B99" s="28">
        <v>86</v>
      </c>
      <c r="C99" s="10">
        <f t="shared" si="13"/>
        <v>77459.546038213201</v>
      </c>
      <c r="D99" s="29">
        <f t="shared" si="14"/>
        <v>284.02</v>
      </c>
      <c r="E99" s="29">
        <f t="shared" si="18"/>
        <v>1274.4260372381791</v>
      </c>
      <c r="F99" s="29">
        <f t="shared" si="21"/>
        <v>1558.44</v>
      </c>
      <c r="G99" s="29">
        <f t="shared" si="15"/>
        <v>76185.120000975017</v>
      </c>
      <c r="L99" s="76">
        <f t="shared" si="24"/>
        <v>46419</v>
      </c>
      <c r="M99" s="62">
        <v>86</v>
      </c>
      <c r="N99" s="55">
        <f t="shared" si="16"/>
        <v>4906.8313940527942</v>
      </c>
      <c r="O99" s="77">
        <f t="shared" si="19"/>
        <v>17.989999999999998</v>
      </c>
      <c r="P99" s="77">
        <f t="shared" si="20"/>
        <v>225.20611747825777</v>
      </c>
      <c r="Q99" s="77">
        <f t="shared" si="22"/>
        <v>243.2</v>
      </c>
      <c r="R99" s="77">
        <f t="shared" si="17"/>
        <v>4681.6252765745367</v>
      </c>
    </row>
    <row r="100" spans="1:18" x14ac:dyDescent="0.25">
      <c r="A100" s="27">
        <f t="shared" si="23"/>
        <v>46447</v>
      </c>
      <c r="B100" s="28">
        <v>87</v>
      </c>
      <c r="C100" s="10">
        <f t="shared" si="13"/>
        <v>76185.120000975017</v>
      </c>
      <c r="D100" s="29">
        <f t="shared" si="14"/>
        <v>279.35000000000002</v>
      </c>
      <c r="E100" s="29">
        <f t="shared" si="18"/>
        <v>1279.0989327080526</v>
      </c>
      <c r="F100" s="29">
        <f t="shared" si="21"/>
        <v>1558.44</v>
      </c>
      <c r="G100" s="29">
        <f t="shared" si="15"/>
        <v>74906.021068266971</v>
      </c>
      <c r="L100" s="76">
        <f t="shared" si="24"/>
        <v>46447</v>
      </c>
      <c r="M100" s="62">
        <v>87</v>
      </c>
      <c r="N100" s="55">
        <f t="shared" si="16"/>
        <v>4681.6252765745367</v>
      </c>
      <c r="O100" s="77">
        <f t="shared" si="19"/>
        <v>17.170000000000002</v>
      </c>
      <c r="P100" s="77">
        <f t="shared" si="20"/>
        <v>226.03187324234469</v>
      </c>
      <c r="Q100" s="77">
        <f t="shared" si="22"/>
        <v>243.2</v>
      </c>
      <c r="R100" s="77">
        <f t="shared" si="17"/>
        <v>4455.5934033321919</v>
      </c>
    </row>
    <row r="101" spans="1:18" x14ac:dyDescent="0.25">
      <c r="A101" s="27">
        <f t="shared" si="23"/>
        <v>46478</v>
      </c>
      <c r="B101" s="28">
        <v>88</v>
      </c>
      <c r="C101" s="10">
        <f t="shared" si="13"/>
        <v>74906.021068266971</v>
      </c>
      <c r="D101" s="29">
        <f t="shared" si="14"/>
        <v>274.66000000000003</v>
      </c>
      <c r="E101" s="29">
        <f t="shared" si="18"/>
        <v>1283.7889621279824</v>
      </c>
      <c r="F101" s="29">
        <f t="shared" si="21"/>
        <v>1558.44</v>
      </c>
      <c r="G101" s="29">
        <f t="shared" si="15"/>
        <v>73622.232106138996</v>
      </c>
      <c r="L101" s="76">
        <f t="shared" si="24"/>
        <v>46478</v>
      </c>
      <c r="M101" s="62">
        <v>88</v>
      </c>
      <c r="N101" s="55">
        <f t="shared" si="16"/>
        <v>4455.5934033321919</v>
      </c>
      <c r="O101" s="77">
        <f t="shared" si="19"/>
        <v>16.34</v>
      </c>
      <c r="P101" s="77">
        <f t="shared" si="20"/>
        <v>226.86065677756665</v>
      </c>
      <c r="Q101" s="77">
        <f t="shared" si="22"/>
        <v>243.2</v>
      </c>
      <c r="R101" s="77">
        <f t="shared" si="17"/>
        <v>4228.732746554625</v>
      </c>
    </row>
    <row r="102" spans="1:18" x14ac:dyDescent="0.25">
      <c r="A102" s="27">
        <f t="shared" si="23"/>
        <v>46508</v>
      </c>
      <c r="B102" s="28">
        <v>89</v>
      </c>
      <c r="C102" s="10">
        <f t="shared" si="13"/>
        <v>73622.232106138996</v>
      </c>
      <c r="D102" s="29">
        <f t="shared" si="14"/>
        <v>269.95</v>
      </c>
      <c r="E102" s="29">
        <f t="shared" si="18"/>
        <v>1288.4961883224514</v>
      </c>
      <c r="F102" s="29">
        <f t="shared" si="21"/>
        <v>1558.44</v>
      </c>
      <c r="G102" s="29">
        <f t="shared" si="15"/>
        <v>72333.73591781655</v>
      </c>
      <c r="L102" s="76">
        <f t="shared" si="24"/>
        <v>46508</v>
      </c>
      <c r="M102" s="62">
        <v>89</v>
      </c>
      <c r="N102" s="55">
        <f t="shared" si="16"/>
        <v>4228.732746554625</v>
      </c>
      <c r="O102" s="77">
        <f t="shared" si="19"/>
        <v>15.51</v>
      </c>
      <c r="P102" s="77">
        <f t="shared" si="20"/>
        <v>227.69247918575104</v>
      </c>
      <c r="Q102" s="77">
        <f t="shared" si="22"/>
        <v>243.2</v>
      </c>
      <c r="R102" s="77">
        <f t="shared" si="17"/>
        <v>4001.0402673688741</v>
      </c>
    </row>
    <row r="103" spans="1:18" x14ac:dyDescent="0.25">
      <c r="A103" s="27">
        <f t="shared" si="23"/>
        <v>46539</v>
      </c>
      <c r="B103" s="28">
        <v>90</v>
      </c>
      <c r="C103" s="10">
        <f t="shared" si="13"/>
        <v>72333.73591781655</v>
      </c>
      <c r="D103" s="29">
        <f t="shared" si="14"/>
        <v>265.22000000000003</v>
      </c>
      <c r="E103" s="29">
        <f t="shared" si="18"/>
        <v>1293.2206743463005</v>
      </c>
      <c r="F103" s="29">
        <f t="shared" si="21"/>
        <v>1558.44</v>
      </c>
      <c r="G103" s="29">
        <f t="shared" si="15"/>
        <v>71040.515243470247</v>
      </c>
      <c r="L103" s="76">
        <f t="shared" si="24"/>
        <v>46539</v>
      </c>
      <c r="M103" s="62">
        <v>90</v>
      </c>
      <c r="N103" s="55">
        <f t="shared" si="16"/>
        <v>4001.0402673688741</v>
      </c>
      <c r="O103" s="77">
        <f t="shared" si="19"/>
        <v>14.67</v>
      </c>
      <c r="P103" s="77">
        <f t="shared" si="20"/>
        <v>228.52735160943215</v>
      </c>
      <c r="Q103" s="77">
        <f t="shared" si="22"/>
        <v>243.2</v>
      </c>
      <c r="R103" s="77">
        <f t="shared" si="17"/>
        <v>3772.512915759442</v>
      </c>
    </row>
    <row r="104" spans="1:18" x14ac:dyDescent="0.25">
      <c r="A104" s="27">
        <f t="shared" si="23"/>
        <v>46569</v>
      </c>
      <c r="B104" s="28">
        <v>91</v>
      </c>
      <c r="C104" s="10">
        <f t="shared" si="13"/>
        <v>71040.515243470247</v>
      </c>
      <c r="D104" s="29">
        <f t="shared" si="14"/>
        <v>260.48</v>
      </c>
      <c r="E104" s="29">
        <f t="shared" si="18"/>
        <v>1297.9624834855701</v>
      </c>
      <c r="F104" s="29">
        <f t="shared" si="21"/>
        <v>1558.44</v>
      </c>
      <c r="G104" s="29">
        <f t="shared" si="15"/>
        <v>69742.552759984683</v>
      </c>
      <c r="L104" s="76">
        <f t="shared" si="24"/>
        <v>46569</v>
      </c>
      <c r="M104" s="62">
        <v>91</v>
      </c>
      <c r="N104" s="55">
        <f t="shared" si="16"/>
        <v>3772.512915759442</v>
      </c>
      <c r="O104" s="77">
        <f t="shared" si="19"/>
        <v>13.83</v>
      </c>
      <c r="P104" s="77">
        <f t="shared" si="20"/>
        <v>229.36528523200005</v>
      </c>
      <c r="Q104" s="77">
        <f t="shared" si="22"/>
        <v>243.2</v>
      </c>
      <c r="R104" s="77">
        <f t="shared" si="17"/>
        <v>3543.1476305274418</v>
      </c>
    </row>
    <row r="105" spans="1:18" x14ac:dyDescent="0.25">
      <c r="A105" s="27">
        <f t="shared" si="23"/>
        <v>46600</v>
      </c>
      <c r="B105" s="28">
        <v>92</v>
      </c>
      <c r="C105" s="10">
        <f t="shared" si="13"/>
        <v>69742.552759984683</v>
      </c>
      <c r="D105" s="29">
        <f t="shared" si="14"/>
        <v>255.72</v>
      </c>
      <c r="E105" s="29">
        <f t="shared" si="18"/>
        <v>1302.7216792583506</v>
      </c>
      <c r="F105" s="29">
        <f t="shared" si="21"/>
        <v>1558.44</v>
      </c>
      <c r="G105" s="29">
        <f t="shared" si="15"/>
        <v>68439.831080726333</v>
      </c>
      <c r="L105" s="76">
        <f t="shared" si="24"/>
        <v>46600</v>
      </c>
      <c r="M105" s="62">
        <v>92</v>
      </c>
      <c r="N105" s="55">
        <f t="shared" si="16"/>
        <v>3543.1476305274418</v>
      </c>
      <c r="O105" s="77">
        <f t="shared" si="19"/>
        <v>12.99</v>
      </c>
      <c r="P105" s="77">
        <f t="shared" si="20"/>
        <v>230.20629127785071</v>
      </c>
      <c r="Q105" s="77">
        <f t="shared" si="22"/>
        <v>243.2</v>
      </c>
      <c r="R105" s="77">
        <f t="shared" si="17"/>
        <v>3312.9413392495912</v>
      </c>
    </row>
    <row r="106" spans="1:18" x14ac:dyDescent="0.25">
      <c r="A106" s="27">
        <f t="shared" si="23"/>
        <v>46631</v>
      </c>
      <c r="B106" s="28">
        <v>93</v>
      </c>
      <c r="C106" s="10">
        <f t="shared" si="13"/>
        <v>68439.831080726333</v>
      </c>
      <c r="D106" s="29">
        <f t="shared" si="14"/>
        <v>250.95</v>
      </c>
      <c r="E106" s="29">
        <f t="shared" si="18"/>
        <v>1307.4983254156314</v>
      </c>
      <c r="F106" s="29">
        <f t="shared" si="21"/>
        <v>1558.44</v>
      </c>
      <c r="G106" s="29">
        <f t="shared" si="15"/>
        <v>67132.332755310708</v>
      </c>
      <c r="L106" s="76">
        <f t="shared" si="24"/>
        <v>46631</v>
      </c>
      <c r="M106" s="62">
        <v>93</v>
      </c>
      <c r="N106" s="55">
        <f t="shared" si="16"/>
        <v>3312.9413392495912</v>
      </c>
      <c r="O106" s="77">
        <f t="shared" si="19"/>
        <v>12.15</v>
      </c>
      <c r="P106" s="77">
        <f t="shared" si="20"/>
        <v>231.05038101253621</v>
      </c>
      <c r="Q106" s="77">
        <f t="shared" si="22"/>
        <v>243.2</v>
      </c>
      <c r="R106" s="77">
        <f t="shared" si="17"/>
        <v>3081.8909582370552</v>
      </c>
    </row>
    <row r="107" spans="1:18" x14ac:dyDescent="0.25">
      <c r="A107" s="27">
        <f t="shared" si="23"/>
        <v>46661</v>
      </c>
      <c r="B107" s="28">
        <v>94</v>
      </c>
      <c r="C107" s="10">
        <f t="shared" si="13"/>
        <v>67132.332755310708</v>
      </c>
      <c r="D107" s="29">
        <f t="shared" si="14"/>
        <v>246.15</v>
      </c>
      <c r="E107" s="29">
        <f t="shared" si="18"/>
        <v>1312.2924859421553</v>
      </c>
      <c r="F107" s="29">
        <f t="shared" si="21"/>
        <v>1558.44</v>
      </c>
      <c r="G107" s="29">
        <f t="shared" si="15"/>
        <v>65820.040269368546</v>
      </c>
      <c r="L107" s="76">
        <f t="shared" si="24"/>
        <v>46661</v>
      </c>
      <c r="M107" s="62">
        <v>94</v>
      </c>
      <c r="N107" s="55">
        <f t="shared" si="16"/>
        <v>3081.8909582370552</v>
      </c>
      <c r="O107" s="77">
        <f t="shared" si="19"/>
        <v>11.3</v>
      </c>
      <c r="P107" s="77">
        <f t="shared" si="20"/>
        <v>231.89756574291548</v>
      </c>
      <c r="Q107" s="77">
        <f t="shared" si="22"/>
        <v>243.2</v>
      </c>
      <c r="R107" s="77">
        <f t="shared" si="17"/>
        <v>2849.9933924941397</v>
      </c>
    </row>
    <row r="108" spans="1:18" x14ac:dyDescent="0.25">
      <c r="A108" s="27">
        <f t="shared" si="23"/>
        <v>46692</v>
      </c>
      <c r="B108" s="28">
        <v>95</v>
      </c>
      <c r="C108" s="10">
        <f t="shared" si="13"/>
        <v>65820.040269368546</v>
      </c>
      <c r="D108" s="29">
        <f t="shared" si="14"/>
        <v>241.34</v>
      </c>
      <c r="E108" s="29">
        <f t="shared" si="18"/>
        <v>1317.1042250572764</v>
      </c>
      <c r="F108" s="29">
        <f t="shared" si="21"/>
        <v>1558.44</v>
      </c>
      <c r="G108" s="29">
        <f t="shared" si="15"/>
        <v>64502.936044311267</v>
      </c>
      <c r="L108" s="76">
        <f t="shared" si="24"/>
        <v>46692</v>
      </c>
      <c r="M108" s="62">
        <v>95</v>
      </c>
      <c r="N108" s="55">
        <f t="shared" si="16"/>
        <v>2849.9933924941397</v>
      </c>
      <c r="O108" s="77">
        <f t="shared" si="19"/>
        <v>10.45</v>
      </c>
      <c r="P108" s="77">
        <f t="shared" si="20"/>
        <v>232.74785681730614</v>
      </c>
      <c r="Q108" s="77">
        <f t="shared" si="22"/>
        <v>243.2</v>
      </c>
      <c r="R108" s="77">
        <f t="shared" si="17"/>
        <v>2617.2455356768337</v>
      </c>
    </row>
    <row r="109" spans="1:18" x14ac:dyDescent="0.25">
      <c r="A109" s="27">
        <f t="shared" si="23"/>
        <v>46722</v>
      </c>
      <c r="B109" s="28">
        <v>96</v>
      </c>
      <c r="C109" s="10">
        <f t="shared" si="13"/>
        <v>64502.936044311267</v>
      </c>
      <c r="D109" s="29">
        <f t="shared" si="14"/>
        <v>236.51</v>
      </c>
      <c r="E109" s="29">
        <f t="shared" si="18"/>
        <v>1321.9336072158198</v>
      </c>
      <c r="F109" s="29">
        <f t="shared" si="21"/>
        <v>1558.44</v>
      </c>
      <c r="G109" s="29">
        <f t="shared" si="15"/>
        <v>63181.002437095449</v>
      </c>
      <c r="L109" s="76">
        <f t="shared" si="24"/>
        <v>46722</v>
      </c>
      <c r="M109" s="62">
        <v>96</v>
      </c>
      <c r="N109" s="55">
        <f t="shared" si="16"/>
        <v>2617.2455356768337</v>
      </c>
      <c r="O109" s="77">
        <f t="shared" si="19"/>
        <v>9.6</v>
      </c>
      <c r="P109" s="77">
        <f t="shared" si="20"/>
        <v>233.60126562563627</v>
      </c>
      <c r="Q109" s="77">
        <f t="shared" si="22"/>
        <v>243.2</v>
      </c>
      <c r="R109" s="77">
        <f t="shared" si="17"/>
        <v>2383.6442700511975</v>
      </c>
    </row>
    <row r="110" spans="1:18" x14ac:dyDescent="0.25">
      <c r="A110" s="27">
        <f t="shared" si="23"/>
        <v>46753</v>
      </c>
      <c r="B110" s="28">
        <v>97</v>
      </c>
      <c r="C110" s="10">
        <f t="shared" si="13"/>
        <v>63181.002437095449</v>
      </c>
      <c r="D110" s="29">
        <f t="shared" si="14"/>
        <v>231.66</v>
      </c>
      <c r="E110" s="29">
        <f t="shared" si="18"/>
        <v>1326.7806971089444</v>
      </c>
      <c r="F110" s="29">
        <f t="shared" si="21"/>
        <v>1558.44</v>
      </c>
      <c r="G110" s="29">
        <f t="shared" si="15"/>
        <v>61854.221739986504</v>
      </c>
      <c r="L110" s="76">
        <f t="shared" si="24"/>
        <v>46753</v>
      </c>
      <c r="M110" s="62">
        <v>97</v>
      </c>
      <c r="N110" s="55">
        <f t="shared" si="16"/>
        <v>2383.6442700511975</v>
      </c>
      <c r="O110" s="77">
        <f t="shared" si="19"/>
        <v>8.74</v>
      </c>
      <c r="P110" s="77">
        <f t="shared" si="20"/>
        <v>234.45780359959696</v>
      </c>
      <c r="Q110" s="77">
        <f t="shared" si="22"/>
        <v>243.2</v>
      </c>
      <c r="R110" s="77">
        <f t="shared" si="17"/>
        <v>2149.1864664516006</v>
      </c>
    </row>
    <row r="111" spans="1:18" x14ac:dyDescent="0.25">
      <c r="A111" s="27">
        <f t="shared" si="23"/>
        <v>46784</v>
      </c>
      <c r="B111" s="28">
        <v>98</v>
      </c>
      <c r="C111" s="10">
        <f t="shared" si="13"/>
        <v>61854.221739986504</v>
      </c>
      <c r="D111" s="29">
        <f t="shared" si="14"/>
        <v>226.8</v>
      </c>
      <c r="E111" s="29">
        <f t="shared" si="18"/>
        <v>1331.6455596650105</v>
      </c>
      <c r="F111" s="29">
        <f t="shared" si="21"/>
        <v>1558.44</v>
      </c>
      <c r="G111" s="29">
        <f t="shared" si="15"/>
        <v>60522.576180321492</v>
      </c>
      <c r="L111" s="76">
        <f t="shared" si="24"/>
        <v>46784</v>
      </c>
      <c r="M111" s="62">
        <v>98</v>
      </c>
      <c r="N111" s="55">
        <f t="shared" si="16"/>
        <v>2149.1864664516006</v>
      </c>
      <c r="O111" s="77">
        <f t="shared" si="19"/>
        <v>7.88</v>
      </c>
      <c r="P111" s="77">
        <f t="shared" si="20"/>
        <v>235.31748221279545</v>
      </c>
      <c r="Q111" s="77">
        <f t="shared" si="22"/>
        <v>243.2</v>
      </c>
      <c r="R111" s="77">
        <f t="shared" si="17"/>
        <v>1913.8689842388051</v>
      </c>
    </row>
    <row r="112" spans="1:18" x14ac:dyDescent="0.25">
      <c r="A112" s="27">
        <f t="shared" si="23"/>
        <v>46813</v>
      </c>
      <c r="B112" s="28">
        <v>99</v>
      </c>
      <c r="C112" s="10">
        <f t="shared" si="13"/>
        <v>60522.576180321492</v>
      </c>
      <c r="D112" s="29">
        <f t="shared" si="14"/>
        <v>221.92</v>
      </c>
      <c r="E112" s="29">
        <f t="shared" si="18"/>
        <v>1336.5282600504488</v>
      </c>
      <c r="F112" s="29">
        <f t="shared" si="21"/>
        <v>1558.44</v>
      </c>
      <c r="G112" s="29">
        <f t="shared" si="15"/>
        <v>59186.047920271041</v>
      </c>
      <c r="L112" s="76">
        <f t="shared" si="24"/>
        <v>46813</v>
      </c>
      <c r="M112" s="62">
        <v>99</v>
      </c>
      <c r="N112" s="55">
        <f t="shared" si="16"/>
        <v>1913.8689842388051</v>
      </c>
      <c r="O112" s="77">
        <f t="shared" si="19"/>
        <v>7.02</v>
      </c>
      <c r="P112" s="77">
        <f t="shared" si="20"/>
        <v>236.18031298090906</v>
      </c>
      <c r="Q112" s="77">
        <f t="shared" si="22"/>
        <v>243.2</v>
      </c>
      <c r="R112" s="77">
        <f t="shared" si="17"/>
        <v>1677.688671257896</v>
      </c>
    </row>
    <row r="113" spans="1:18" x14ac:dyDescent="0.25">
      <c r="A113" s="27">
        <f t="shared" si="23"/>
        <v>46844</v>
      </c>
      <c r="B113" s="28">
        <v>100</v>
      </c>
      <c r="C113" s="10">
        <f t="shared" si="13"/>
        <v>59186.047920271041</v>
      </c>
      <c r="D113" s="29">
        <f t="shared" si="14"/>
        <v>217.02</v>
      </c>
      <c r="E113" s="29">
        <f t="shared" si="18"/>
        <v>1341.4288636706337</v>
      </c>
      <c r="F113" s="29">
        <f t="shared" si="21"/>
        <v>1558.44</v>
      </c>
      <c r="G113" s="29">
        <f t="shared" si="15"/>
        <v>57844.619056600408</v>
      </c>
      <c r="L113" s="76">
        <f t="shared" si="24"/>
        <v>46844</v>
      </c>
      <c r="M113" s="62">
        <v>100</v>
      </c>
      <c r="N113" s="55">
        <f t="shared" si="16"/>
        <v>1677.688671257896</v>
      </c>
      <c r="O113" s="77">
        <f t="shared" si="19"/>
        <v>6.15</v>
      </c>
      <c r="P113" s="77">
        <f t="shared" si="20"/>
        <v>237.04630746183906</v>
      </c>
      <c r="Q113" s="77">
        <f t="shared" si="22"/>
        <v>243.2</v>
      </c>
      <c r="R113" s="77">
        <f t="shared" si="17"/>
        <v>1440.642363796057</v>
      </c>
    </row>
    <row r="114" spans="1:18" x14ac:dyDescent="0.25">
      <c r="A114" s="27">
        <f t="shared" si="23"/>
        <v>46874</v>
      </c>
      <c r="B114" s="28">
        <v>101</v>
      </c>
      <c r="C114" s="10">
        <f t="shared" si="13"/>
        <v>57844.619056600408</v>
      </c>
      <c r="D114" s="29">
        <f t="shared" si="14"/>
        <v>212.1</v>
      </c>
      <c r="E114" s="29">
        <f t="shared" si="18"/>
        <v>1346.3474361707597</v>
      </c>
      <c r="F114" s="29">
        <f t="shared" si="21"/>
        <v>1558.44</v>
      </c>
      <c r="G114" s="29">
        <f t="shared" si="15"/>
        <v>56498.271620429645</v>
      </c>
      <c r="L114" s="76">
        <f t="shared" si="24"/>
        <v>46874</v>
      </c>
      <c r="M114" s="62">
        <v>101</v>
      </c>
      <c r="N114" s="55">
        <f t="shared" si="16"/>
        <v>1440.642363796057</v>
      </c>
      <c r="O114" s="77">
        <f t="shared" si="19"/>
        <v>5.28</v>
      </c>
      <c r="P114" s="77">
        <f t="shared" si="20"/>
        <v>237.9154772558658</v>
      </c>
      <c r="Q114" s="77">
        <f t="shared" si="22"/>
        <v>243.2</v>
      </c>
      <c r="R114" s="77">
        <f t="shared" si="17"/>
        <v>1202.7268865401911</v>
      </c>
    </row>
    <row r="115" spans="1:18" x14ac:dyDescent="0.25">
      <c r="A115" s="27">
        <f t="shared" si="23"/>
        <v>46905</v>
      </c>
      <c r="B115" s="28">
        <v>102</v>
      </c>
      <c r="C115" s="10">
        <f t="shared" si="13"/>
        <v>56498.271620429645</v>
      </c>
      <c r="D115" s="29">
        <f t="shared" si="14"/>
        <v>207.16</v>
      </c>
      <c r="E115" s="29">
        <f t="shared" si="18"/>
        <v>1351.284043436719</v>
      </c>
      <c r="F115" s="29">
        <f t="shared" si="21"/>
        <v>1558.44</v>
      </c>
      <c r="G115" s="29">
        <f t="shared" si="15"/>
        <v>55146.987576992928</v>
      </c>
      <c r="L115" s="76">
        <f t="shared" si="24"/>
        <v>46905</v>
      </c>
      <c r="M115" s="62">
        <v>102</v>
      </c>
      <c r="N115" s="55">
        <f t="shared" si="16"/>
        <v>1202.7268865401911</v>
      </c>
      <c r="O115" s="77">
        <f t="shared" si="19"/>
        <v>4.41</v>
      </c>
      <c r="P115" s="77">
        <f t="shared" si="20"/>
        <v>238.78783400580397</v>
      </c>
      <c r="Q115" s="77">
        <f t="shared" si="22"/>
        <v>243.2</v>
      </c>
      <c r="R115" s="77">
        <f t="shared" si="17"/>
        <v>963.9390525343872</v>
      </c>
    </row>
    <row r="116" spans="1:18" x14ac:dyDescent="0.25">
      <c r="A116" s="27">
        <f t="shared" si="23"/>
        <v>46935</v>
      </c>
      <c r="B116" s="28">
        <v>103</v>
      </c>
      <c r="C116" s="10">
        <f t="shared" si="13"/>
        <v>55146.987576992928</v>
      </c>
      <c r="D116" s="29">
        <f t="shared" si="14"/>
        <v>202.21</v>
      </c>
      <c r="E116" s="29">
        <f t="shared" si="18"/>
        <v>1356.2387515959872</v>
      </c>
      <c r="F116" s="29">
        <f t="shared" si="21"/>
        <v>1558.44</v>
      </c>
      <c r="G116" s="29">
        <f t="shared" si="15"/>
        <v>53790.748825396942</v>
      </c>
      <c r="L116" s="76">
        <f t="shared" si="24"/>
        <v>46935</v>
      </c>
      <c r="M116" s="62">
        <v>103</v>
      </c>
      <c r="N116" s="55">
        <f t="shared" si="16"/>
        <v>963.9390525343872</v>
      </c>
      <c r="O116" s="77">
        <f t="shared" si="19"/>
        <v>3.53</v>
      </c>
      <c r="P116" s="77">
        <f t="shared" si="20"/>
        <v>239.6633893971586</v>
      </c>
      <c r="Q116" s="77">
        <f t="shared" si="22"/>
        <v>243.2</v>
      </c>
      <c r="R116" s="77">
        <f t="shared" si="17"/>
        <v>724.27566313722855</v>
      </c>
    </row>
    <row r="117" spans="1:18" x14ac:dyDescent="0.25">
      <c r="A117" s="27">
        <f t="shared" si="23"/>
        <v>46966</v>
      </c>
      <c r="B117" s="28">
        <v>104</v>
      </c>
      <c r="C117" s="10">
        <f t="shared" si="13"/>
        <v>53790.748825396942</v>
      </c>
      <c r="D117" s="29">
        <f t="shared" si="14"/>
        <v>197.23</v>
      </c>
      <c r="E117" s="29">
        <f t="shared" si="18"/>
        <v>1361.2116270185056</v>
      </c>
      <c r="F117" s="29">
        <f t="shared" si="21"/>
        <v>1558.44</v>
      </c>
      <c r="G117" s="29">
        <f t="shared" si="15"/>
        <v>52429.537198378435</v>
      </c>
      <c r="L117" s="76">
        <f t="shared" si="24"/>
        <v>46966</v>
      </c>
      <c r="M117" s="62">
        <v>104</v>
      </c>
      <c r="N117" s="55">
        <f t="shared" si="16"/>
        <v>724.27566313722855</v>
      </c>
      <c r="O117" s="77">
        <f t="shared" si="19"/>
        <v>2.66</v>
      </c>
      <c r="P117" s="77">
        <f t="shared" si="20"/>
        <v>240.54215515828147</v>
      </c>
      <c r="Q117" s="77">
        <f t="shared" si="22"/>
        <v>243.2</v>
      </c>
      <c r="R117" s="77">
        <f t="shared" si="17"/>
        <v>483.73350797894705</v>
      </c>
    </row>
    <row r="118" spans="1:18" x14ac:dyDescent="0.25">
      <c r="A118" s="27">
        <f t="shared" si="23"/>
        <v>46997</v>
      </c>
      <c r="B118" s="28">
        <v>105</v>
      </c>
      <c r="C118" s="10">
        <f t="shared" si="13"/>
        <v>52429.537198378435</v>
      </c>
      <c r="D118" s="29">
        <f t="shared" si="14"/>
        <v>192.24</v>
      </c>
      <c r="E118" s="29">
        <f t="shared" si="18"/>
        <v>1366.2027363175735</v>
      </c>
      <c r="F118" s="29">
        <f t="shared" si="21"/>
        <v>1558.44</v>
      </c>
      <c r="G118" s="29">
        <f t="shared" si="15"/>
        <v>51063.334462060862</v>
      </c>
      <c r="L118" s="76">
        <f t="shared" si="24"/>
        <v>46997</v>
      </c>
      <c r="M118" s="62">
        <v>105</v>
      </c>
      <c r="N118" s="55">
        <f t="shared" si="16"/>
        <v>483.73350797894705</v>
      </c>
      <c r="O118" s="77">
        <f t="shared" si="19"/>
        <v>1.77</v>
      </c>
      <c r="P118" s="77">
        <f t="shared" si="20"/>
        <v>241.42414306052854</v>
      </c>
      <c r="Q118" s="77">
        <f t="shared" si="22"/>
        <v>243.2</v>
      </c>
      <c r="R118" s="77">
        <f t="shared" si="17"/>
        <v>242.30936491841851</v>
      </c>
    </row>
    <row r="119" spans="1:18" x14ac:dyDescent="0.25">
      <c r="A119" s="27">
        <f t="shared" si="23"/>
        <v>47027</v>
      </c>
      <c r="B119" s="28">
        <v>106</v>
      </c>
      <c r="C119" s="10">
        <f t="shared" si="13"/>
        <v>51063.334462060862</v>
      </c>
      <c r="D119" s="29">
        <f t="shared" si="14"/>
        <v>187.23</v>
      </c>
      <c r="E119" s="29">
        <f t="shared" si="18"/>
        <v>1371.2121463507381</v>
      </c>
      <c r="F119" s="29">
        <f t="shared" si="21"/>
        <v>1558.44</v>
      </c>
      <c r="G119" s="29">
        <f t="shared" si="15"/>
        <v>49692.122315710127</v>
      </c>
      <c r="L119" s="76">
        <f t="shared" si="24"/>
        <v>47027</v>
      </c>
      <c r="M119" s="62">
        <v>106</v>
      </c>
      <c r="N119" s="55">
        <f t="shared" si="16"/>
        <v>242.30936491841851</v>
      </c>
      <c r="O119" s="77">
        <f t="shared" si="19"/>
        <v>0.89</v>
      </c>
      <c r="P119" s="77">
        <f t="shared" si="20"/>
        <v>242.30936491841715</v>
      </c>
      <c r="Q119" s="77">
        <f t="shared" si="22"/>
        <v>243.2</v>
      </c>
      <c r="R119" s="77">
        <f t="shared" si="17"/>
        <v>1.3642420526593924E-12</v>
      </c>
    </row>
    <row r="120" spans="1:18" x14ac:dyDescent="0.25">
      <c r="A120" s="27"/>
      <c r="B120" s="28"/>
      <c r="C120" s="10"/>
      <c r="D120" s="29"/>
      <c r="E120" s="29"/>
      <c r="F120" s="29"/>
      <c r="G120" s="29"/>
      <c r="L120" s="76"/>
      <c r="M120" s="62"/>
      <c r="N120" s="55"/>
      <c r="O120" s="77"/>
      <c r="P120" s="77"/>
      <c r="Q120" s="77"/>
      <c r="R120" s="77"/>
    </row>
    <row r="121" spans="1:18" x14ac:dyDescent="0.25">
      <c r="A121" s="27"/>
      <c r="B121" s="28"/>
      <c r="C121" s="10"/>
      <c r="D121" s="29"/>
      <c r="E121" s="29"/>
      <c r="F121" s="29"/>
      <c r="G121" s="29"/>
      <c r="L121" s="76"/>
      <c r="M121" s="62"/>
      <c r="N121" s="55"/>
      <c r="O121" s="77"/>
      <c r="P121" s="77"/>
      <c r="Q121" s="77"/>
      <c r="R121" s="77"/>
    </row>
    <row r="122" spans="1:18" x14ac:dyDescent="0.25">
      <c r="A122" s="27"/>
      <c r="B122" s="28"/>
      <c r="C122" s="10"/>
      <c r="D122" s="29"/>
      <c r="E122" s="29"/>
      <c r="F122" s="29"/>
      <c r="G122" s="29"/>
      <c r="L122" s="76"/>
      <c r="M122" s="62"/>
      <c r="N122" s="55"/>
      <c r="O122" s="77"/>
      <c r="P122" s="77"/>
      <c r="Q122" s="77"/>
      <c r="R122" s="77"/>
    </row>
    <row r="123" spans="1:18" x14ac:dyDescent="0.25">
      <c r="A123" s="27"/>
      <c r="B123" s="28"/>
      <c r="C123" s="10"/>
      <c r="D123" s="29"/>
      <c r="E123" s="29"/>
      <c r="F123" s="29"/>
      <c r="G123" s="29"/>
      <c r="L123" s="76"/>
      <c r="M123" s="62"/>
      <c r="N123" s="55"/>
      <c r="O123" s="77"/>
      <c r="P123" s="77"/>
      <c r="Q123" s="77"/>
      <c r="R123" s="77"/>
    </row>
    <row r="124" spans="1:18" x14ac:dyDescent="0.25">
      <c r="A124" s="27"/>
      <c r="B124" s="28"/>
      <c r="C124" s="10"/>
      <c r="D124" s="29"/>
      <c r="E124" s="29"/>
      <c r="F124" s="29"/>
      <c r="G124" s="29"/>
      <c r="L124" s="76"/>
      <c r="M124" s="62"/>
      <c r="N124" s="55"/>
      <c r="O124" s="77"/>
      <c r="P124" s="77"/>
      <c r="Q124" s="77"/>
      <c r="R124" s="77"/>
    </row>
    <row r="125" spans="1:18" x14ac:dyDescent="0.25">
      <c r="A125" s="27"/>
      <c r="B125" s="28"/>
      <c r="C125" s="10"/>
      <c r="D125" s="29"/>
      <c r="E125" s="29"/>
      <c r="F125" s="29"/>
      <c r="G125" s="29"/>
      <c r="L125" s="76"/>
      <c r="M125" s="62"/>
      <c r="N125" s="55"/>
      <c r="O125" s="77"/>
      <c r="P125" s="77"/>
      <c r="Q125" s="77"/>
      <c r="R125" s="77"/>
    </row>
    <row r="126" spans="1:18" x14ac:dyDescent="0.25">
      <c r="A126" s="27"/>
      <c r="B126" s="28"/>
      <c r="C126" s="10"/>
      <c r="D126" s="29"/>
      <c r="E126" s="29"/>
      <c r="F126" s="29"/>
      <c r="G126" s="29"/>
      <c r="L126" s="76"/>
      <c r="M126" s="62"/>
      <c r="N126" s="55"/>
      <c r="O126" s="77"/>
      <c r="P126" s="77"/>
      <c r="Q126" s="77"/>
      <c r="R126" s="77"/>
    </row>
    <row r="127" spans="1:18" x14ac:dyDescent="0.25">
      <c r="A127" s="27"/>
      <c r="B127" s="28"/>
      <c r="C127" s="10"/>
      <c r="D127" s="29"/>
      <c r="E127" s="29"/>
      <c r="F127" s="29"/>
      <c r="G127" s="29"/>
      <c r="L127" s="76"/>
      <c r="M127" s="62"/>
      <c r="N127" s="55"/>
      <c r="O127" s="77"/>
      <c r="P127" s="77"/>
      <c r="Q127" s="77"/>
      <c r="R127" s="77"/>
    </row>
    <row r="128" spans="1:18" x14ac:dyDescent="0.25">
      <c r="A128" s="27"/>
      <c r="B128" s="28"/>
      <c r="C128" s="10"/>
      <c r="D128" s="29"/>
      <c r="E128" s="29"/>
      <c r="F128" s="29"/>
      <c r="G128" s="29"/>
      <c r="L128" s="76"/>
      <c r="M128" s="62"/>
      <c r="N128" s="55"/>
      <c r="O128" s="77"/>
      <c r="P128" s="77"/>
      <c r="Q128" s="77"/>
      <c r="R128" s="77"/>
    </row>
    <row r="129" spans="1:18" x14ac:dyDescent="0.25">
      <c r="A129" s="27"/>
      <c r="B129" s="28"/>
      <c r="C129" s="10"/>
      <c r="D129" s="29"/>
      <c r="E129" s="29"/>
      <c r="F129" s="29"/>
      <c r="G129" s="29"/>
      <c r="L129" s="76"/>
      <c r="M129" s="62"/>
      <c r="N129" s="55"/>
      <c r="O129" s="77"/>
      <c r="P129" s="77"/>
      <c r="Q129" s="77"/>
      <c r="R129" s="77"/>
    </row>
    <row r="130" spans="1:18" x14ac:dyDescent="0.25">
      <c r="A130" s="27"/>
      <c r="B130" s="28"/>
      <c r="C130" s="10"/>
      <c r="D130" s="29"/>
      <c r="E130" s="29"/>
      <c r="F130" s="29"/>
      <c r="G130" s="29"/>
      <c r="L130" s="76"/>
      <c r="M130" s="62"/>
      <c r="N130" s="55"/>
      <c r="O130" s="77"/>
      <c r="P130" s="77"/>
      <c r="Q130" s="77"/>
      <c r="R130" s="77"/>
    </row>
    <row r="131" spans="1:18" x14ac:dyDescent="0.25">
      <c r="A131" s="27"/>
      <c r="B131" s="28"/>
      <c r="C131" s="10"/>
      <c r="D131" s="29"/>
      <c r="E131" s="29"/>
      <c r="F131" s="29"/>
      <c r="G131" s="29"/>
      <c r="L131" s="76"/>
      <c r="M131" s="62"/>
      <c r="N131" s="55"/>
      <c r="O131" s="77"/>
      <c r="P131" s="77"/>
      <c r="Q131" s="77"/>
      <c r="R131" s="77"/>
    </row>
    <row r="132" spans="1:18" x14ac:dyDescent="0.25">
      <c r="A132" s="27"/>
      <c r="B132" s="28"/>
      <c r="C132" s="10"/>
      <c r="D132" s="29"/>
      <c r="E132" s="29"/>
      <c r="F132" s="29"/>
      <c r="G132" s="29"/>
      <c r="L132" s="76"/>
      <c r="M132" s="62"/>
      <c r="N132" s="55"/>
      <c r="O132" s="77"/>
      <c r="P132" s="77"/>
      <c r="Q132" s="77"/>
      <c r="R132" s="77"/>
    </row>
    <row r="133" spans="1:18" x14ac:dyDescent="0.25">
      <c r="A133" s="27"/>
      <c r="B133" s="28"/>
      <c r="C133" s="10"/>
      <c r="D133" s="29"/>
      <c r="E133" s="29"/>
      <c r="F133" s="29"/>
      <c r="G133" s="29"/>
      <c r="L133" s="76"/>
      <c r="M133" s="62"/>
      <c r="N133" s="55"/>
      <c r="O133" s="77"/>
      <c r="P133" s="77"/>
      <c r="Q133" s="77"/>
      <c r="R133" s="7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ontrollitud xmlns="9b75d5ef-9f4b-4445-abe8-84a77c292844">Kontrollimata</Kontrollitud>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CADF59-FB1D-43F9-AEF5-047112E000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75d5ef-9f4b-4445-abe8-84a77c29284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DE60218-074F-49DA-BE9C-51CB3E65A6DD}">
  <ds:schemaRefs>
    <ds:schemaRef ds:uri="http://schemas.microsoft.com/office/2006/metadata/properties"/>
    <ds:schemaRef ds:uri="http://schemas.microsoft.com/office/infopath/2007/PartnerControls"/>
    <ds:schemaRef ds:uri="9b75d5ef-9f4b-4445-abe8-84a77c292844"/>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Lisa 3</vt:lpstr>
      <vt:lpstr>annuiteetgraafik_bilans_10.2020</vt:lpstr>
      <vt:lpstr>annuiteetgraafik_inv</vt:lpstr>
      <vt:lpstr>annuiteetgraafik_sisustus</vt:lpstr>
      <vt:lpstr>Annuiteetgraafik BIL_107</vt:lpstr>
      <vt:lpstr>Annuiteetgraafik_INV_107</vt:lpstr>
      <vt:lpstr>Annuiteetgraafik_TS_107</vt:lpstr>
      <vt:lpstr>Annuiteetgraafik BIL_RTKlt</vt:lpstr>
      <vt:lpstr>Annuiteetgraafik_INV_RTKlt</vt:lpstr>
      <vt:lpstr>Annuiteetgraafik_TS_RTKlt</vt:lpstr>
    </vt:vector>
  </TitlesOfParts>
  <Company>Riigi Kinnisvara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MargitD</dc:creator>
  <cp:lastModifiedBy>Karin Vahar</cp:lastModifiedBy>
  <cp:lastPrinted>2010-12-22T22:08:13Z</cp:lastPrinted>
  <dcterms:created xsi:type="dcterms:W3CDTF">2009-11-20T06:24:07Z</dcterms:created>
  <dcterms:modified xsi:type="dcterms:W3CDTF">2020-09-30T06:53:17Z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0x01010021F49CB927020945B36FEF90E8855D8B</vt:lpwstr>
  </property>
</Properties>
</file>